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2625" yWindow="3780" windowWidth="21690" windowHeight="8700" tabRatio="754"/>
  </bookViews>
  <sheets>
    <sheet name="表紙" sheetId="10" r:id="rId1"/>
    <sheet name="1.定格消費電力" sheetId="12" r:id="rId2"/>
    <sheet name="3.立上り性能" sheetId="4" r:id="rId3"/>
    <sheet name="5.消費電力量" sheetId="6" r:id="rId4"/>
  </sheets>
  <definedNames>
    <definedName name="_xlnm.Print_Area" localSheetId="1">'1.定格消費電力'!$A$2:$J$54</definedName>
    <definedName name="_xlnm.Print_Area" localSheetId="2">'3.立上り性能'!$A$2:$J$54</definedName>
    <definedName name="_xlnm.Print_Area" localSheetId="3">'5.消費電力量'!$A$2:$J$48</definedName>
    <definedName name="_xlnm.Print_Area" localSheetId="0">表紙!$A$1:$J$51</definedName>
  </definedNames>
  <calcPr calcId="145621"/>
</workbook>
</file>

<file path=xl/calcChain.xml><?xml version="1.0" encoding="utf-8"?>
<calcChain xmlns="http://schemas.openxmlformats.org/spreadsheetml/2006/main">
  <c r="M29" i="6" l="1"/>
  <c r="L29" i="6"/>
  <c r="M28" i="6"/>
  <c r="L28" i="6"/>
  <c r="A2" i="6" l="1"/>
  <c r="A2" i="4"/>
  <c r="A2" i="12"/>
  <c r="B3" i="6" l="1"/>
  <c r="G25" i="4" l="1"/>
  <c r="F25" i="4"/>
  <c r="G15" i="10" l="1"/>
  <c r="M32" i="10"/>
  <c r="M31" i="10"/>
  <c r="M30" i="10"/>
  <c r="I31" i="10"/>
  <c r="I30" i="10"/>
  <c r="I32" i="10"/>
  <c r="J16" i="10"/>
  <c r="I16" i="10"/>
  <c r="G4" i="12"/>
  <c r="B4" i="12"/>
  <c r="B3" i="12"/>
  <c r="G24" i="12"/>
  <c r="B3" i="4"/>
  <c r="G23" i="4"/>
  <c r="G20" i="10" s="1"/>
  <c r="G9" i="6"/>
  <c r="G11" i="6" s="1"/>
  <c r="F9" i="6"/>
  <c r="F11" i="6" s="1"/>
  <c r="G13" i="6" s="1"/>
  <c r="G29" i="4"/>
  <c r="G31" i="4" s="1"/>
  <c r="B4" i="6"/>
  <c r="G4" i="6"/>
  <c r="B4" i="4"/>
  <c r="G4" i="4"/>
  <c r="G18" i="6"/>
  <c r="G20" i="6"/>
  <c r="G41" i="6"/>
  <c r="G26" i="10"/>
  <c r="G25" i="6" l="1"/>
  <c r="G29" i="6" s="1"/>
  <c r="G18" i="10"/>
  <c r="G24" i="10"/>
  <c r="G40" i="6"/>
  <c r="G15" i="6"/>
  <c r="F29" i="6" l="1"/>
  <c r="F28" i="6"/>
  <c r="G28" i="6"/>
  <c r="G31" i="6" s="1"/>
  <c r="F31" i="6" l="1"/>
  <c r="G33" i="6" s="1"/>
  <c r="G35" i="6" l="1"/>
  <c r="G42" i="6"/>
  <c r="G47" i="6" s="1"/>
  <c r="G30" i="10" s="1"/>
  <c r="G28" i="10"/>
</calcChain>
</file>

<file path=xl/sharedStrings.xml><?xml version="1.0" encoding="utf-8"?>
<sst xmlns="http://schemas.openxmlformats.org/spreadsheetml/2006/main" count="201" uniqueCount="143">
  <si>
    <t>測定写真</t>
    <rPh sb="0" eb="2">
      <t>ソクテイ</t>
    </rPh>
    <rPh sb="2" eb="4">
      <t>シャシン</t>
    </rPh>
    <phoneticPr fontId="3"/>
  </si>
  <si>
    <t>型　　式</t>
    <rPh sb="0" eb="1">
      <t>カタ</t>
    </rPh>
    <rPh sb="3" eb="4">
      <t>シキ</t>
    </rPh>
    <phoneticPr fontId="3"/>
  </si>
  <si>
    <t>製造者名</t>
    <rPh sb="0" eb="2">
      <t>セイゾウ</t>
    </rPh>
    <rPh sb="2" eb="3">
      <t>シャ</t>
    </rPh>
    <rPh sb="3" eb="4">
      <t>メイ</t>
    </rPh>
    <phoneticPr fontId="3"/>
  </si>
  <si>
    <t>（℃）</t>
  </si>
  <si>
    <t>立上りグラフ</t>
    <rPh sb="0" eb="2">
      <t>タチアガ</t>
    </rPh>
    <phoneticPr fontId="3"/>
  </si>
  <si>
    <t>（小数点以下３位）</t>
    <rPh sb="1" eb="4">
      <t>ショウスウテン</t>
    </rPh>
    <rPh sb="4" eb="6">
      <t>イカ</t>
    </rPh>
    <rPh sb="7" eb="8">
      <t>イ</t>
    </rPh>
    <phoneticPr fontId="3"/>
  </si>
  <si>
    <t>(kWh/h)</t>
    <phoneticPr fontId="3"/>
  </si>
  <si>
    <t xml:space="preserve"> (kWh/日）</t>
  </si>
  <si>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</si>
  <si>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</si>
  <si>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</si>
  <si>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</si>
  <si>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</si>
  <si>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定格消費電力</t>
    <rPh sb="0" eb="2">
      <t>テイカク</t>
    </rPh>
    <rPh sb="2" eb="4">
      <t>ショウヒ</t>
    </rPh>
    <rPh sb="4" eb="6">
      <t>デンリョク</t>
    </rPh>
    <phoneticPr fontId="3"/>
  </si>
  <si>
    <t>1回目</t>
    <rPh sb="1" eb="3">
      <t>カイメ</t>
    </rPh>
    <phoneticPr fontId="3"/>
  </si>
  <si>
    <t>2回目</t>
    <rPh sb="1" eb="3">
      <t>カイメ</t>
    </rPh>
    <phoneticPr fontId="3"/>
  </si>
  <si>
    <t>品　　目</t>
    <rPh sb="0" eb="1">
      <t>シナ</t>
    </rPh>
    <rPh sb="3" eb="4">
      <t>メ</t>
    </rPh>
    <phoneticPr fontId="3"/>
  </si>
  <si>
    <t>名　　称</t>
    <rPh sb="0" eb="1">
      <t>ナ</t>
    </rPh>
    <rPh sb="3" eb="4">
      <t>ショウ</t>
    </rPh>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</si>
  <si>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</si>
  <si>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</si>
  <si>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</si>
  <si>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</si>
  <si>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</si>
  <si>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②調理時</t>
    <phoneticPr fontId="3"/>
  </si>
  <si>
    <t>③待機時</t>
    <phoneticPr fontId="3"/>
  </si>
  <si>
    <t>　①立上り時</t>
    <rPh sb="2" eb="4">
      <t>タチアガ</t>
    </rPh>
    <rPh sb="5" eb="6">
      <t>ジ</t>
    </rPh>
    <phoneticPr fontId="3"/>
  </si>
  <si>
    <t>　②調理時</t>
    <rPh sb="2" eb="4">
      <t>チョウリ</t>
    </rPh>
    <rPh sb="4" eb="5">
      <t>ジ</t>
    </rPh>
    <phoneticPr fontId="3"/>
  </si>
  <si>
    <t>　③待機時</t>
    <rPh sb="2" eb="4">
      <t>タイキ</t>
    </rPh>
    <rPh sb="4" eb="5">
      <t>ジ</t>
    </rPh>
    <phoneticPr fontId="3"/>
  </si>
  <si>
    <t>室温(℃)</t>
    <phoneticPr fontId="3"/>
  </si>
  <si>
    <t>(kWh/h)</t>
    <phoneticPr fontId="3"/>
  </si>
  <si>
    <t>作成日</t>
    <rPh sb="0" eb="2">
      <t>サクセイ</t>
    </rPh>
    <rPh sb="2" eb="3">
      <t>ニチ</t>
    </rPh>
    <phoneticPr fontId="3"/>
  </si>
  <si>
    <t>試験期間</t>
    <rPh sb="0" eb="2">
      <t>シケン</t>
    </rPh>
    <rPh sb="2" eb="4">
      <t>キカン</t>
    </rPh>
    <phoneticPr fontId="3"/>
  </si>
  <si>
    <t>～</t>
    <phoneticPr fontId="3"/>
  </si>
  <si>
    <t>（h/日）</t>
    <rPh sb="3" eb="4">
      <t>ニチ</t>
    </rPh>
    <phoneticPr fontId="3"/>
  </si>
  <si>
    <t>試験日</t>
    <rPh sb="0" eb="3">
      <t>シケンビ</t>
    </rPh>
    <phoneticPr fontId="3"/>
  </si>
  <si>
    <t>測定機器</t>
    <rPh sb="0" eb="2">
      <t>ソクテイ</t>
    </rPh>
    <rPh sb="2" eb="4">
      <t>キキ</t>
    </rPh>
    <phoneticPr fontId="3"/>
  </si>
  <si>
    <r>
      <rPr>
        <i/>
        <sz val="10"/>
        <rFont val="Century"/>
        <family val="1"/>
      </rPr>
      <t>h</t>
    </r>
    <r>
      <rPr>
        <vertAlign val="subscript"/>
        <sz val="10"/>
        <rFont val="Century"/>
        <family val="1"/>
      </rPr>
      <t>c</t>
    </r>
    <r>
      <rPr>
        <sz val="10"/>
        <rFont val="Century"/>
        <family val="1"/>
      </rPr>
      <t xml:space="preserve"> = </t>
    </r>
    <phoneticPr fontId="3"/>
  </si>
  <si>
    <t>(W)×</t>
    <phoneticPr fontId="3"/>
  </si>
  <si>
    <t>規定なし</t>
    <phoneticPr fontId="3"/>
  </si>
  <si>
    <t>(℃）</t>
    <phoneticPr fontId="3"/>
  </si>
  <si>
    <t>ヒータの種類</t>
    <rPh sb="4" eb="6">
      <t>シュルイ</t>
    </rPh>
    <phoneticPr fontId="3"/>
  </si>
  <si>
    <t>（小数点以下3位）</t>
    <rPh sb="1" eb="4">
      <t>ショウスウテン</t>
    </rPh>
    <rPh sb="4" eb="6">
      <t>イカ</t>
    </rPh>
    <rPh sb="7" eb="8">
      <t>イ</t>
    </rPh>
    <phoneticPr fontId="3"/>
  </si>
  <si>
    <r>
      <rPr>
        <i/>
        <sz val="14"/>
        <rFont val="Century"/>
        <family val="1"/>
      </rPr>
      <t>T</t>
    </r>
    <r>
      <rPr>
        <vertAlign val="subscript"/>
        <sz val="14"/>
        <rFont val="Century"/>
        <family val="1"/>
      </rPr>
      <t>s</t>
    </r>
    <phoneticPr fontId="3"/>
  </si>
  <si>
    <r>
      <rPr>
        <i/>
        <sz val="10"/>
        <rFont val="Century"/>
        <family val="1"/>
      </rPr>
      <t>P</t>
    </r>
    <r>
      <rPr>
        <vertAlign val="subscript"/>
        <sz val="10"/>
        <rFont val="Century"/>
        <family val="1"/>
      </rPr>
      <t>s</t>
    </r>
    <r>
      <rPr>
        <sz val="10"/>
        <rFont val="Century"/>
        <family val="1"/>
      </rPr>
      <t xml:space="preserve"> =</t>
    </r>
    <phoneticPr fontId="3"/>
  </si>
  <si>
    <t>（回/日）</t>
    <rPh sb="1" eb="2">
      <t>カイ</t>
    </rPh>
    <rPh sb="3" eb="4">
      <t>ニチ</t>
    </rPh>
    <phoneticPr fontId="3"/>
  </si>
  <si>
    <t>（kWh/回）</t>
    <rPh sb="5" eb="6">
      <t>カイ</t>
    </rPh>
    <phoneticPr fontId="3"/>
  </si>
  <si>
    <r>
      <rPr>
        <i/>
        <sz val="10"/>
        <rFont val="Century"/>
        <family val="1"/>
      </rPr>
      <t>P</t>
    </r>
    <r>
      <rPr>
        <vertAlign val="subscript"/>
        <sz val="10"/>
        <rFont val="Century"/>
        <family val="1"/>
      </rPr>
      <t>i</t>
    </r>
    <r>
      <rPr>
        <sz val="10"/>
        <rFont val="Century"/>
        <family val="1"/>
      </rPr>
      <t xml:space="preserve"> =  </t>
    </r>
    <phoneticPr fontId="3"/>
  </si>
  <si>
    <t>(D)</t>
    <phoneticPr fontId="3"/>
  </si>
  <si>
    <t>（小数点以下1位）</t>
    <rPh sb="1" eb="4">
      <t>ショウスウテン</t>
    </rPh>
    <rPh sb="4" eb="6">
      <t>イカ</t>
    </rPh>
    <rPh sb="7" eb="8">
      <t>イ</t>
    </rPh>
    <phoneticPr fontId="3"/>
  </si>
  <si>
    <t>（小数点以下２位）</t>
    <rPh sb="1" eb="4">
      <t>ショウスウテン</t>
    </rPh>
    <rPh sb="4" eb="6">
      <t>イカ</t>
    </rPh>
    <rPh sb="7" eb="8">
      <t>イ</t>
    </rPh>
    <phoneticPr fontId="3"/>
  </si>
  <si>
    <r>
      <rPr>
        <i/>
        <sz val="14"/>
        <rFont val="Symbol"/>
        <family val="1"/>
        <charset val="2"/>
      </rPr>
      <t>q</t>
    </r>
    <r>
      <rPr>
        <vertAlign val="subscript"/>
        <sz val="14"/>
        <rFont val="Century"/>
        <family val="1"/>
      </rPr>
      <t>x</t>
    </r>
    <phoneticPr fontId="3"/>
  </si>
  <si>
    <t>（整数）</t>
    <rPh sb="1" eb="3">
      <t>セイスウ</t>
    </rPh>
    <phoneticPr fontId="3"/>
  </si>
  <si>
    <t>誤差</t>
    <rPh sb="0" eb="2">
      <t>ゴサ</t>
    </rPh>
    <phoneticPr fontId="3"/>
  </si>
  <si>
    <r>
      <t>T</t>
    </r>
    <r>
      <rPr>
        <vertAlign val="subscript"/>
        <sz val="10"/>
        <rFont val="Century"/>
        <family val="1"/>
      </rPr>
      <t>i</t>
    </r>
    <r>
      <rPr>
        <vertAlign val="subscript"/>
        <sz val="10"/>
        <rFont val="ＭＳ Ｐ明朝"/>
        <family val="1"/>
        <charset val="128"/>
      </rPr>
      <t>　</t>
    </r>
    <r>
      <rPr>
        <sz val="10"/>
        <rFont val="ＭＳ Ｐゴシック"/>
        <family val="3"/>
        <charset val="128"/>
      </rPr>
      <t xml:space="preserve">= </t>
    </r>
    <phoneticPr fontId="3"/>
  </si>
  <si>
    <r>
      <rPr>
        <i/>
        <sz val="10"/>
        <rFont val="Century"/>
        <family val="1"/>
      </rPr>
      <t>h</t>
    </r>
    <r>
      <rPr>
        <vertAlign val="subscript"/>
        <sz val="10"/>
        <rFont val="Century"/>
        <family val="1"/>
      </rPr>
      <t>i</t>
    </r>
    <r>
      <rPr>
        <sz val="10"/>
        <rFont val="Century"/>
        <family val="1"/>
      </rPr>
      <t xml:space="preserve"> = </t>
    </r>
    <phoneticPr fontId="3"/>
  </si>
  <si>
    <r>
      <rPr>
        <i/>
        <sz val="14"/>
        <rFont val="Century"/>
        <family val="1"/>
      </rPr>
      <t>T</t>
    </r>
    <r>
      <rPr>
        <vertAlign val="subscript"/>
        <sz val="14"/>
        <rFont val="Century"/>
        <family val="1"/>
      </rPr>
      <t xml:space="preserve">s </t>
    </r>
    <r>
      <rPr>
        <sz val="10"/>
        <rFont val="ＭＳ Ｐゴシック"/>
        <family val="3"/>
        <charset val="128"/>
      </rPr>
      <t>平均値　</t>
    </r>
    <r>
      <rPr>
        <sz val="10"/>
        <rFont val="Century"/>
        <family val="1"/>
      </rPr>
      <t>=</t>
    </r>
    <rPh sb="3" eb="6">
      <t>ヘイキンチ</t>
    </rPh>
    <phoneticPr fontId="3"/>
  </si>
  <si>
    <t>（min）</t>
    <phoneticPr fontId="3"/>
  </si>
  <si>
    <r>
      <rPr>
        <i/>
        <sz val="10"/>
        <rFont val="Century"/>
        <family val="1"/>
      </rPr>
      <t>P</t>
    </r>
    <r>
      <rPr>
        <vertAlign val="subscript"/>
        <sz val="10"/>
        <rFont val="Century"/>
        <family val="1"/>
      </rPr>
      <t>s</t>
    </r>
    <r>
      <rPr>
        <sz val="10"/>
        <rFont val="ＭＳ Ｐゴシック"/>
        <family val="3"/>
        <charset val="128"/>
      </rPr>
      <t xml:space="preserve"> ：消費電力量[kWh/回]</t>
    </r>
    <rPh sb="14" eb="15">
      <t>カイ</t>
    </rPh>
    <phoneticPr fontId="3"/>
  </si>
  <si>
    <t>(kW)</t>
    <phoneticPr fontId="3"/>
  </si>
  <si>
    <t>(kWh/h)</t>
    <phoneticPr fontId="3"/>
  </si>
  <si>
    <t>(min)</t>
    <phoneticPr fontId="3"/>
  </si>
  <si>
    <t>(kWh)</t>
    <phoneticPr fontId="3"/>
  </si>
  <si>
    <t>（kWh/h）</t>
    <phoneticPr fontId="3"/>
  </si>
  <si>
    <r>
      <rPr>
        <i/>
        <sz val="10"/>
        <rFont val="Century"/>
        <family val="1"/>
      </rPr>
      <t>P</t>
    </r>
    <r>
      <rPr>
        <vertAlign val="subscript"/>
        <sz val="10"/>
        <rFont val="Times New Roman"/>
        <family val="1"/>
      </rPr>
      <t xml:space="preserve">i </t>
    </r>
    <r>
      <rPr>
        <sz val="10"/>
        <rFont val="ＭＳ Ｐゴシック"/>
        <family val="3"/>
        <charset val="128"/>
      </rPr>
      <t>: 消費電力量[kWh]</t>
    </r>
    <rPh sb="9" eb="10">
      <t>リョウ</t>
    </rPh>
    <phoneticPr fontId="3"/>
  </si>
  <si>
    <r>
      <rPr>
        <i/>
        <sz val="10"/>
        <rFont val="Symbol"/>
        <family val="1"/>
        <charset val="2"/>
      </rPr>
      <t>q</t>
    </r>
    <r>
      <rPr>
        <vertAlign val="subscript"/>
        <sz val="10"/>
        <rFont val="Century"/>
        <family val="1"/>
      </rPr>
      <t xml:space="preserve">g </t>
    </r>
    <r>
      <rPr>
        <sz val="10"/>
        <rFont val="Century"/>
        <family val="1"/>
      </rPr>
      <t xml:space="preserve">: </t>
    </r>
    <r>
      <rPr>
        <sz val="10"/>
        <rFont val="ＭＳ Ｐゴシック"/>
        <family val="3"/>
        <charset val="128"/>
      </rPr>
      <t>立上り目標温度[℃]</t>
    </r>
    <rPh sb="5" eb="7">
      <t>タチアガ</t>
    </rPh>
    <phoneticPr fontId="3"/>
  </si>
  <si>
    <r>
      <rPr>
        <i/>
        <sz val="10"/>
        <rFont val="Century"/>
        <family val="1"/>
      </rPr>
      <t>P</t>
    </r>
    <r>
      <rPr>
        <vertAlign val="subscript"/>
        <sz val="10"/>
        <rFont val="Century"/>
        <family val="1"/>
      </rPr>
      <t>s</t>
    </r>
    <r>
      <rPr>
        <sz val="10"/>
        <rFont val="ＭＳ Ｐゴシック"/>
        <family val="3"/>
        <charset val="128"/>
      </rPr>
      <t xml:space="preserve"> ： 消費電力量[kWh/回]</t>
    </r>
    <r>
      <rPr>
        <sz val="11"/>
        <rFont val="ＭＳ Ｐゴシック"/>
        <family val="3"/>
        <charset val="128"/>
      </rPr>
      <t/>
    </r>
    <rPh sb="15" eb="16">
      <t>カイ</t>
    </rPh>
    <phoneticPr fontId="3"/>
  </si>
  <si>
    <r>
      <rPr>
        <i/>
        <sz val="10"/>
        <rFont val="Century"/>
        <family val="1"/>
      </rPr>
      <t>T</t>
    </r>
    <r>
      <rPr>
        <vertAlign val="subscript"/>
        <sz val="10"/>
        <rFont val="Century"/>
        <family val="1"/>
      </rPr>
      <t>s</t>
    </r>
    <r>
      <rPr>
        <sz val="10"/>
        <rFont val="ＭＳ Ｐゴシック"/>
        <family val="3"/>
        <charset val="128"/>
      </rPr>
      <t xml:space="preserve"> ： 立上り性能[min]</t>
    </r>
    <rPh sb="5" eb="7">
      <t>タチアガ</t>
    </rPh>
    <rPh sb="8" eb="10">
      <t>セイノウ</t>
    </rPh>
    <phoneticPr fontId="3"/>
  </si>
  <si>
    <r>
      <rPr>
        <i/>
        <sz val="10"/>
        <rFont val="Century"/>
        <family val="1"/>
      </rPr>
      <t>T</t>
    </r>
    <r>
      <rPr>
        <vertAlign val="subscript"/>
        <sz val="10"/>
        <rFont val="Century"/>
        <family val="1"/>
      </rPr>
      <t xml:space="preserve">i </t>
    </r>
    <r>
      <rPr>
        <sz val="10"/>
        <rFont val="ＭＳ Ｐゴシック"/>
        <family val="3"/>
        <charset val="128"/>
      </rPr>
      <t>: 消費電力量の測定時間[min]</t>
    </r>
    <rPh sb="5" eb="7">
      <t>ショウヒ</t>
    </rPh>
    <rPh sb="7" eb="9">
      <t>デンリョク</t>
    </rPh>
    <rPh sb="9" eb="10">
      <t>リョウ</t>
    </rPh>
    <rPh sb="11" eb="13">
      <t>ソクテイ</t>
    </rPh>
    <rPh sb="13" eb="15">
      <t>ジカン</t>
    </rPh>
    <phoneticPr fontId="3"/>
  </si>
  <si>
    <t>調理時間を想定した日あたり消費電力量を計算する。</t>
    <rPh sb="0" eb="2">
      <t>チョウリ</t>
    </rPh>
    <rPh sb="2" eb="4">
      <t>ジカン</t>
    </rPh>
    <rPh sb="19" eb="21">
      <t>ケイサン</t>
    </rPh>
    <phoneticPr fontId="3"/>
  </si>
  <si>
    <t>試験日</t>
    <rPh sb="0" eb="3">
      <t>シケンビ</t>
    </rPh>
    <phoneticPr fontId="3"/>
  </si>
  <si>
    <t>1回目</t>
    <rPh sb="1" eb="3">
      <t>カイメ</t>
    </rPh>
    <phoneticPr fontId="3"/>
  </si>
  <si>
    <t>(kWh/回)</t>
    <rPh sb="5" eb="6">
      <t>カイ</t>
    </rPh>
    <phoneticPr fontId="3"/>
  </si>
  <si>
    <t>外形寸法(mm)</t>
    <rPh sb="0" eb="2">
      <t>ガイケイ</t>
    </rPh>
    <rPh sb="2" eb="4">
      <t>スンポウ</t>
    </rPh>
    <phoneticPr fontId="3"/>
  </si>
  <si>
    <t>火床寸法(mm)</t>
    <rPh sb="0" eb="1">
      <t>ヒ</t>
    </rPh>
    <rPh sb="1" eb="2">
      <t>ドコ</t>
    </rPh>
    <rPh sb="2" eb="4">
      <t>スンポウ</t>
    </rPh>
    <phoneticPr fontId="3"/>
  </si>
  <si>
    <r>
      <rPr>
        <i/>
        <sz val="10"/>
        <rFont val="Symbol"/>
        <family val="1"/>
        <charset val="2"/>
      </rPr>
      <t>q</t>
    </r>
    <r>
      <rPr>
        <vertAlign val="subscript"/>
        <sz val="10"/>
        <rFont val="Century"/>
        <family val="1"/>
      </rPr>
      <t xml:space="preserve">x </t>
    </r>
    <r>
      <rPr>
        <sz val="10"/>
        <rFont val="ＭＳ Ｐゴシック"/>
        <family val="3"/>
        <charset val="128"/>
      </rPr>
      <t>=</t>
    </r>
    <phoneticPr fontId="3"/>
  </si>
  <si>
    <r>
      <rPr>
        <i/>
        <sz val="10"/>
        <rFont val="Century"/>
        <family val="1"/>
      </rPr>
      <t>T</t>
    </r>
    <r>
      <rPr>
        <vertAlign val="subscript"/>
        <sz val="10"/>
        <rFont val="Century"/>
        <family val="1"/>
      </rPr>
      <t xml:space="preserve">s </t>
    </r>
    <r>
      <rPr>
        <sz val="10"/>
        <rFont val="Century"/>
        <family val="1"/>
      </rPr>
      <t>=</t>
    </r>
    <phoneticPr fontId="3"/>
  </si>
  <si>
    <t>(H)</t>
    <phoneticPr fontId="3"/>
  </si>
  <si>
    <r>
      <rPr>
        <i/>
        <sz val="14"/>
        <rFont val="Symbol"/>
        <family val="1"/>
        <charset val="2"/>
      </rPr>
      <t>q</t>
    </r>
    <r>
      <rPr>
        <vertAlign val="subscript"/>
        <sz val="14"/>
        <rFont val="Century"/>
        <family val="1"/>
      </rPr>
      <t xml:space="preserve">x </t>
    </r>
    <r>
      <rPr>
        <sz val="10"/>
        <rFont val="ＭＳ Ｐゴシック"/>
        <family val="3"/>
        <charset val="128"/>
      </rPr>
      <t>平均値　</t>
    </r>
    <r>
      <rPr>
        <sz val="10"/>
        <rFont val="Century"/>
        <family val="1"/>
      </rPr>
      <t>=</t>
    </r>
    <rPh sb="3" eb="6">
      <t>ヘイキンチ</t>
    </rPh>
    <phoneticPr fontId="3"/>
  </si>
  <si>
    <t>2.熱効率</t>
    <phoneticPr fontId="3"/>
  </si>
  <si>
    <t>3.立上り性能</t>
    <phoneticPr fontId="3"/>
  </si>
  <si>
    <t>4.調理能力</t>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</si>
  <si>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</si>
  <si>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</si>
  <si>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</si>
  <si>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</si>
  <si>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</si>
  <si>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</si>
  <si>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</si>
  <si>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t>消費電力の許容差</t>
    <rPh sb="0" eb="2">
      <t>ショウヒ</t>
    </rPh>
    <rPh sb="2" eb="4">
      <t>デンリョク</t>
    </rPh>
    <rPh sb="5" eb="7">
      <t>キョヨウ</t>
    </rPh>
    <rPh sb="7" eb="8">
      <t>サ</t>
    </rPh>
    <phoneticPr fontId="3"/>
  </si>
  <si>
    <r>
      <rPr>
        <i/>
        <sz val="14"/>
        <rFont val="Century"/>
        <family val="1"/>
      </rPr>
      <t>p</t>
    </r>
    <r>
      <rPr>
        <vertAlign val="subscript"/>
        <sz val="14"/>
        <rFont val="Century"/>
        <family val="1"/>
      </rPr>
      <t>r</t>
    </r>
    <phoneticPr fontId="3"/>
  </si>
  <si>
    <t>（ｋW）</t>
    <phoneticPr fontId="3"/>
  </si>
  <si>
    <r>
      <rPr>
        <i/>
        <sz val="10"/>
        <rFont val="Symbol"/>
        <family val="1"/>
        <charset val="2"/>
      </rPr>
      <t>q</t>
    </r>
    <r>
      <rPr>
        <vertAlign val="subscript"/>
        <sz val="10"/>
        <rFont val="Century"/>
        <family val="1"/>
      </rPr>
      <t>x</t>
    </r>
    <r>
      <rPr>
        <sz val="10"/>
        <rFont val="ＭＳ Ｐゴシック"/>
        <family val="3"/>
        <charset val="128"/>
      </rPr>
      <t xml:space="preserve"> ： 赤外線放射体の飽和温度[℃]</t>
    </r>
    <phoneticPr fontId="3"/>
  </si>
  <si>
    <r>
      <rPr>
        <i/>
        <sz val="10"/>
        <rFont val="Symbol"/>
        <family val="1"/>
        <charset val="2"/>
      </rPr>
      <t>q</t>
    </r>
    <r>
      <rPr>
        <vertAlign val="subscript"/>
        <sz val="10"/>
        <rFont val="Century"/>
        <family val="1"/>
      </rPr>
      <t xml:space="preserve">g </t>
    </r>
    <r>
      <rPr>
        <sz val="10"/>
        <rFont val="ＭＳ Ｐゴシック"/>
        <family val="3"/>
        <charset val="128"/>
      </rPr>
      <t>=</t>
    </r>
    <r>
      <rPr>
        <sz val="10"/>
        <rFont val="ＭＳ Ｐゴシック"/>
        <family val="3"/>
        <charset val="128"/>
      </rPr>
      <t xml:space="preserve"> </t>
    </r>
    <phoneticPr fontId="3"/>
  </si>
  <si>
    <r>
      <rPr>
        <i/>
        <sz val="10"/>
        <rFont val="Century"/>
        <family val="1"/>
      </rPr>
      <t>T</t>
    </r>
    <r>
      <rPr>
        <vertAlign val="subscript"/>
        <sz val="10"/>
        <rFont val="Century"/>
        <family val="1"/>
      </rPr>
      <t>s</t>
    </r>
    <r>
      <rPr>
        <sz val="10"/>
        <rFont val="ＭＳ Ｐゴシック"/>
        <family val="3"/>
        <charset val="128"/>
      </rPr>
      <t xml:space="preserve"> =</t>
    </r>
    <phoneticPr fontId="3"/>
  </si>
  <si>
    <r>
      <rPr>
        <i/>
        <sz val="12"/>
        <rFont val="Century"/>
        <family val="1"/>
      </rPr>
      <t>P</t>
    </r>
    <r>
      <rPr>
        <vertAlign val="subscript"/>
        <sz val="12"/>
        <rFont val="Century"/>
        <family val="1"/>
      </rPr>
      <t>s</t>
    </r>
    <r>
      <rPr>
        <sz val="10"/>
        <rFont val="ＭＳ Ｐゴシック"/>
        <family val="3"/>
        <charset val="128"/>
      </rPr>
      <t xml:space="preserve"> = </t>
    </r>
    <phoneticPr fontId="3"/>
  </si>
  <si>
    <r>
      <rPr>
        <i/>
        <sz val="10"/>
        <rFont val="Century"/>
        <family val="1"/>
      </rPr>
      <t>p</t>
    </r>
    <r>
      <rPr>
        <vertAlign val="subscript"/>
        <sz val="10"/>
        <rFont val="Century"/>
        <family val="1"/>
      </rPr>
      <t xml:space="preserve">r </t>
    </r>
    <r>
      <rPr>
        <sz val="10"/>
        <rFont val="ＭＳ Ｐゴシック"/>
        <family val="3"/>
        <charset val="128"/>
      </rPr>
      <t>: 定格消費電力[kW]</t>
    </r>
    <phoneticPr fontId="3"/>
  </si>
  <si>
    <r>
      <rPr>
        <i/>
        <sz val="10"/>
        <rFont val="Century"/>
        <family val="1"/>
      </rPr>
      <t>p</t>
    </r>
    <r>
      <rPr>
        <vertAlign val="subscript"/>
        <sz val="10"/>
        <rFont val="Century"/>
        <family val="1"/>
      </rPr>
      <t>r</t>
    </r>
    <r>
      <rPr>
        <sz val="10"/>
        <rFont val="Century"/>
        <family val="1"/>
      </rPr>
      <t xml:space="preserve"> =  </t>
    </r>
    <phoneticPr fontId="3"/>
  </si>
  <si>
    <t>セールス
ポイント等</t>
    <rPh sb="9" eb="10">
      <t>トウ</t>
    </rPh>
    <phoneticPr fontId="3"/>
  </si>
  <si>
    <t>規定なし</t>
  </si>
  <si>
    <t>ブロイラ、魚焼器、サラマンダ（選択してください）</t>
  </si>
  <si>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</si>
  <si>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番号</t>
    <rPh sb="0" eb="2">
      <t>バンゴウ</t>
    </rPh>
    <phoneticPr fontId="3"/>
  </si>
  <si>
    <t>④日あたり（時間想定）</t>
    <rPh sb="1" eb="2">
      <t>ニチ</t>
    </rPh>
    <rPh sb="6" eb="8">
      <t>ジカン</t>
    </rPh>
    <rPh sb="8" eb="10">
      <t>ソウテイ</t>
    </rPh>
    <phoneticPr fontId="3"/>
  </si>
  <si>
    <r>
      <rPr>
        <i/>
        <sz val="10"/>
        <rFont val="Symbol"/>
        <family val="1"/>
        <charset val="2"/>
      </rPr>
      <t>q</t>
    </r>
    <r>
      <rPr>
        <vertAlign val="subscript"/>
        <sz val="10"/>
        <rFont val="Century"/>
        <family val="1"/>
      </rPr>
      <t>s</t>
    </r>
    <r>
      <rPr>
        <sz val="10"/>
        <rFont val="ＭＳ Ｐゴシック"/>
        <family val="3"/>
        <charset val="128"/>
      </rPr>
      <t xml:space="preserve"> ： 温度測定点の初温[℃]</t>
    </r>
    <rPh sb="5" eb="7">
      <t>オンド</t>
    </rPh>
    <rPh sb="7" eb="10">
      <t>ソクテイテン</t>
    </rPh>
    <rPh sb="11" eb="12">
      <t>ショ</t>
    </rPh>
    <rPh sb="12" eb="13">
      <t>オン</t>
    </rPh>
    <phoneticPr fontId="3"/>
  </si>
  <si>
    <t>（小数点以下１位）</t>
    <rPh sb="1" eb="4">
      <t>ショウスウテン</t>
    </rPh>
    <rPh sb="4" eb="6">
      <t>イカ</t>
    </rPh>
    <rPh sb="7" eb="8">
      <t>イ</t>
    </rPh>
    <phoneticPr fontId="3"/>
  </si>
  <si>
    <r>
      <rPr>
        <i/>
        <sz val="10"/>
        <rFont val="Symbol"/>
        <family val="1"/>
        <charset val="2"/>
      </rPr>
      <t>q</t>
    </r>
    <r>
      <rPr>
        <vertAlign val="subscript"/>
        <sz val="10"/>
        <rFont val="ＭＳ Ｐ明朝"/>
        <family val="1"/>
        <charset val="128"/>
      </rPr>
      <t>ｓ</t>
    </r>
    <r>
      <rPr>
        <vertAlign val="subscript"/>
        <sz val="10"/>
        <rFont val="Century"/>
        <family val="1"/>
      </rPr>
      <t xml:space="preserve"> </t>
    </r>
    <r>
      <rPr>
        <sz val="10"/>
        <rFont val="ＭＳ Ｐゴシック"/>
        <family val="3"/>
        <charset val="128"/>
      </rPr>
      <t>=</t>
    </r>
    <phoneticPr fontId="3"/>
  </si>
  <si>
    <t>5.消費
　電力量</t>
    <rPh sb="2" eb="4">
      <t>ショウヒ</t>
    </rPh>
    <rPh sb="6" eb="9">
      <t>デンリョクリョウ</t>
    </rPh>
    <phoneticPr fontId="3"/>
  </si>
  <si>
    <t>　④日あたり</t>
    <rPh sb="2" eb="3">
      <t>ニチ</t>
    </rPh>
    <phoneticPr fontId="3"/>
  </si>
  <si>
    <r>
      <rPr>
        <i/>
        <sz val="14"/>
        <rFont val="Cambria"/>
        <family val="1"/>
      </rPr>
      <t>Q</t>
    </r>
    <r>
      <rPr>
        <vertAlign val="subscript"/>
        <sz val="14"/>
        <rFont val="Century"/>
        <family val="1"/>
      </rPr>
      <t>s</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</si>
  <si>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</si>
  <si>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i</t>
    </r>
    <phoneticPr fontId="3"/>
  </si>
  <si>
    <r>
      <rPr>
        <i/>
        <sz val="14"/>
        <rFont val="Cambria"/>
        <family val="1"/>
      </rPr>
      <t>Q</t>
    </r>
    <r>
      <rPr>
        <vertAlign val="subscript"/>
        <sz val="14"/>
        <rFont val="Century"/>
        <family val="1"/>
      </rPr>
      <t>dH</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</si>
  <si>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</si>
  <si>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1"/>
        <rFont val="ＭＳ Ｐゴシック"/>
        <family val="3"/>
        <charset val="128"/>
      </rPr>
      <t>試験機器の最大消費電力</t>
    </r>
    <rPh sb="0" eb="2">
      <t>シケン</t>
    </rPh>
    <rPh sb="2" eb="4">
      <t>キキ</t>
    </rPh>
    <rPh sb="5" eb="7">
      <t>サイダイ</t>
    </rPh>
    <rPh sb="7" eb="9">
      <t>ショウヒ</t>
    </rPh>
    <rPh sb="9" eb="11">
      <t>デンリョク</t>
    </rPh>
    <phoneticPr fontId="3"/>
  </si>
  <si>
    <r>
      <rPr>
        <sz val="10"/>
        <rFont val="ＭＳ Ｐゴシック"/>
        <family val="3"/>
        <charset val="128"/>
      </rPr>
      <t>　試験機器を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</si>
  <si>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t>　試験機器を室温になじませた後、最大入力で加熱を始め、加熱と同時に、赤外線放射体の表面温度（赤外線放射体の表面温度とは、赤外線放射体</t>
    </r>
    <r>
      <rPr>
        <sz val="10"/>
        <rFont val="Symbol"/>
        <family val="1"/>
        <charset val="2"/>
      </rPr>
      <t>(</t>
    </r>
    <r>
      <rPr>
        <sz val="10"/>
        <rFont val="ＭＳ Ｐゴシック"/>
        <family val="3"/>
        <charset val="128"/>
      </rPr>
      <t>油脂がかかることを防ぐための耐熱ガラスカバーを除く</t>
    </r>
    <r>
      <rPr>
        <sz val="10"/>
        <rFont val="Symbol"/>
        <family val="1"/>
        <charset val="2"/>
      </rPr>
      <t>)</t>
    </r>
    <r>
      <rPr>
        <sz val="10"/>
        <rFont val="ＭＳ Ｐゴシック"/>
        <family val="3"/>
        <charset val="128"/>
      </rPr>
      <t>のうち、加熱する食材に近い部分で、最高温度になると思われる部分を測定する。）および消費電力量の記録を始める（赤外線放射体の表面温度および消費電力量の測定間隔は、</t>
    </r>
    <r>
      <rPr>
        <sz val="10"/>
        <rFont val="Symbol"/>
        <family val="1"/>
        <charset val="2"/>
      </rPr>
      <t>1</t>
    </r>
    <r>
      <rPr>
        <sz val="10"/>
        <rFont val="ＭＳ Ｐゴシック"/>
        <family val="3"/>
        <charset val="128"/>
      </rPr>
      <t>秒以下が望ましい。）。</t>
    </r>
    <r>
      <rPr>
        <sz val="10"/>
        <rFont val="Symbol"/>
        <family val="1"/>
        <charset val="2"/>
      </rPr>
      <t>1</t>
    </r>
    <r>
      <rPr>
        <sz val="10"/>
        <rFont val="ＭＳ Ｐゴシック"/>
        <family val="3"/>
        <charset val="128"/>
      </rPr>
      <t>時間以上加熱し続けたときの赤外線放射体の表面温度を</t>
    </r>
    <r>
      <rPr>
        <sz val="10"/>
        <rFont val="Symbol"/>
        <family val="1"/>
        <charset val="2"/>
      </rPr>
      <t>15</t>
    </r>
    <r>
      <rPr>
        <sz val="10"/>
        <rFont val="ＭＳ Ｐゴシック"/>
        <family val="3"/>
        <charset val="128"/>
      </rPr>
      <t>分以上測定し、赤外線放射体の飽和温度</t>
    </r>
    <r>
      <rPr>
        <i/>
        <sz val="10"/>
        <rFont val="Symbol"/>
        <family val="1"/>
        <charset val="2"/>
      </rPr>
      <t>q</t>
    </r>
    <r>
      <rPr>
        <vertAlign val="subscript"/>
        <sz val="10"/>
        <rFont val="Century"/>
        <family val="1"/>
      </rPr>
      <t>x</t>
    </r>
    <r>
      <rPr>
        <sz val="10"/>
        <rFont val="ＭＳ Ｐゴシック"/>
        <family val="3"/>
        <charset val="128"/>
      </rPr>
      <t xml:space="preserve"> [℃] とする。
　立上り目標温度</t>
    </r>
    <r>
      <rPr>
        <i/>
        <sz val="10"/>
        <rFont val="Symbol"/>
        <family val="1"/>
        <charset val="2"/>
      </rPr>
      <t>q</t>
    </r>
    <r>
      <rPr>
        <vertAlign val="subscript"/>
        <sz val="10"/>
        <rFont val="Century"/>
        <family val="1"/>
      </rPr>
      <t xml:space="preserve">g </t>
    </r>
    <r>
      <rPr>
        <sz val="10"/>
        <rFont val="ＭＳ Ｐゴシック"/>
        <family val="3"/>
        <charset val="128"/>
      </rPr>
      <t>[℃]は、赤外線放射体の飽和温度</t>
    </r>
    <r>
      <rPr>
        <i/>
        <sz val="10"/>
        <rFont val="Symbol"/>
        <family val="1"/>
        <charset val="2"/>
      </rPr>
      <t>q</t>
    </r>
    <r>
      <rPr>
        <vertAlign val="subscript"/>
        <sz val="10"/>
        <rFont val="Century"/>
        <family val="1"/>
      </rPr>
      <t>x</t>
    </r>
    <r>
      <rPr>
        <sz val="10"/>
        <rFont val="ＭＳ Ｐゴシック"/>
        <family val="3"/>
        <charset val="128"/>
      </rPr>
      <t xml:space="preserve"> [℃]の測定終了後に、次式で計算される。立上り性能</t>
    </r>
    <r>
      <rPr>
        <i/>
        <sz val="10"/>
        <rFont val="Century"/>
        <family val="1"/>
      </rPr>
      <t>T</t>
    </r>
    <r>
      <rPr>
        <vertAlign val="subscript"/>
        <sz val="10"/>
        <rFont val="Century"/>
        <family val="1"/>
      </rPr>
      <t xml:space="preserve">s </t>
    </r>
    <r>
      <rPr>
        <sz val="10"/>
        <rFont val="Century"/>
        <family val="1"/>
      </rPr>
      <t xml:space="preserve">[min] </t>
    </r>
    <r>
      <rPr>
        <sz val="10"/>
        <rFont val="ＭＳ Ｐゴシック"/>
        <family val="3"/>
        <charset val="128"/>
      </rPr>
      <t>は、測定データを遡って、加熱を始めてから、立上り目標温度</t>
    </r>
    <r>
      <rPr>
        <i/>
        <sz val="10"/>
        <rFont val="Symbol"/>
        <family val="1"/>
        <charset val="2"/>
      </rPr>
      <t>q</t>
    </r>
    <r>
      <rPr>
        <vertAlign val="subscript"/>
        <sz val="10"/>
        <rFont val="Century"/>
        <family val="1"/>
      </rPr>
      <t>g</t>
    </r>
    <r>
      <rPr>
        <sz val="10"/>
        <rFont val="ＭＳ Ｐゴシック"/>
        <family val="3"/>
        <charset val="128"/>
      </rPr>
      <t xml:space="preserve"> [℃]に達した時間とする。消費電力量</t>
    </r>
    <r>
      <rPr>
        <i/>
        <sz val="10"/>
        <rFont val="Century"/>
        <family val="1"/>
      </rPr>
      <t>P</t>
    </r>
    <r>
      <rPr>
        <vertAlign val="subscript"/>
        <sz val="10"/>
        <rFont val="Century"/>
        <family val="1"/>
      </rPr>
      <t>s</t>
    </r>
    <r>
      <rPr>
        <sz val="10"/>
        <rFont val="Century"/>
        <family val="1"/>
      </rPr>
      <t xml:space="preserve"> [kWh/</t>
    </r>
    <r>
      <rPr>
        <sz val="10"/>
        <rFont val="ＭＳ Ｐゴシック"/>
        <family val="3"/>
        <charset val="128"/>
      </rPr>
      <t>回</t>
    </r>
    <r>
      <rPr>
        <sz val="10"/>
        <rFont val="Century"/>
        <family val="1"/>
      </rPr>
      <t>]</t>
    </r>
    <r>
      <rPr>
        <sz val="10"/>
        <rFont val="ＭＳ Ｐゴシック"/>
        <family val="3"/>
        <charset val="128"/>
      </rPr>
      <t>は、この間の測定データを遡って計算する。
　待機状態は、立上り目標温度</t>
    </r>
    <r>
      <rPr>
        <i/>
        <sz val="10"/>
        <rFont val="Symbol"/>
        <family val="1"/>
        <charset val="2"/>
      </rPr>
      <t>q</t>
    </r>
    <r>
      <rPr>
        <vertAlign val="subscript"/>
        <sz val="10"/>
        <rFont val="Century"/>
        <family val="1"/>
      </rPr>
      <t xml:space="preserve">g </t>
    </r>
    <r>
      <rPr>
        <sz val="10"/>
        <rFont val="ＭＳ Ｐゴシック"/>
        <family val="3"/>
        <charset val="128"/>
      </rPr>
      <t>[℃] に</t>
    </r>
    <r>
      <rPr>
        <sz val="10"/>
        <rFont val="Century"/>
        <family val="1"/>
      </rPr>
      <t>3</t>
    </r>
    <r>
      <rPr>
        <sz val="10"/>
        <rFont val="ＭＳ Ｐゴシック"/>
        <family val="3"/>
        <charset val="128"/>
      </rPr>
      <t>分以内で到達できる状態とする。</t>
    </r>
    <rPh sb="284" eb="285">
      <t>ツギ</t>
    </rPh>
    <phoneticPr fontId="3"/>
  </si>
  <si>
    <r>
      <rPr>
        <i/>
        <sz val="10"/>
        <rFont val="Cambria"/>
        <family val="1"/>
      </rPr>
      <t>Q</t>
    </r>
    <r>
      <rPr>
        <vertAlign val="subscript"/>
        <sz val="10"/>
        <rFont val="Century"/>
        <family val="1"/>
      </rPr>
      <t xml:space="preserve">s  </t>
    </r>
    <r>
      <rPr>
        <sz val="10"/>
        <rFont val="Century"/>
        <family val="1"/>
      </rPr>
      <t xml:space="preserve">=  </t>
    </r>
    <phoneticPr fontId="3"/>
  </si>
  <si>
    <r>
      <rPr>
        <i/>
        <sz val="14"/>
        <rFont val="Cambria"/>
        <family val="1"/>
      </rPr>
      <t>Q</t>
    </r>
    <r>
      <rPr>
        <vertAlign val="subscript"/>
        <sz val="14"/>
        <rFont val="Century"/>
        <family val="1"/>
      </rPr>
      <t>s</t>
    </r>
    <r>
      <rPr>
        <vertAlign val="subscript"/>
        <sz val="10"/>
        <rFont val="Century"/>
        <family val="1"/>
      </rPr>
      <t xml:space="preserve">  </t>
    </r>
    <r>
      <rPr>
        <sz val="10"/>
        <rFont val="ＭＳ Ｐゴシック"/>
        <family val="3"/>
        <charset val="128"/>
      </rPr>
      <t>平均値</t>
    </r>
    <r>
      <rPr>
        <sz val="10"/>
        <rFont val="Century"/>
        <family val="1"/>
      </rPr>
      <t xml:space="preserve">=  </t>
    </r>
    <rPh sb="4" eb="7">
      <t>ヘイキンチ</t>
    </rPh>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</si>
  <si>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5" eb="7">
      <t>タチアガ</t>
    </rPh>
    <rPh sb="19" eb="20">
      <t>カイ</t>
    </rPh>
    <phoneticPr fontId="3"/>
  </si>
  <si>
    <r>
      <rPr>
        <i/>
        <sz val="14"/>
        <rFont val="Cambria"/>
        <family val="1"/>
      </rPr>
      <t>Q</t>
    </r>
    <r>
      <rPr>
        <vertAlign val="subscript"/>
        <sz val="14"/>
        <rFont val="Century"/>
        <family val="1"/>
      </rPr>
      <t>c</t>
    </r>
    <r>
      <rPr>
        <sz val="10"/>
        <rFont val="Century"/>
        <family val="1"/>
      </rPr>
      <t xml:space="preserve"> = </t>
    </r>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</si>
  <si>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調理時消費電力量[kWh/h]</t>
    </r>
    <phoneticPr fontId="3"/>
  </si>
  <si>
    <r>
      <rPr>
        <i/>
        <sz val="10"/>
        <rFont val="Cambria"/>
        <family val="1"/>
      </rPr>
      <t>Q</t>
    </r>
    <r>
      <rPr>
        <vertAlign val="subscript"/>
        <sz val="10"/>
        <rFont val="Century"/>
        <family val="1"/>
      </rPr>
      <t>i</t>
    </r>
    <r>
      <rPr>
        <sz val="10"/>
        <rFont val="ＭＳ Ｐゴシック"/>
        <family val="3"/>
        <charset val="128"/>
      </rPr>
      <t xml:space="preserve"> : 待機時消費電力量[kWh/h]</t>
    </r>
    <phoneticPr fontId="3"/>
  </si>
  <si>
    <r>
      <rPr>
        <i/>
        <sz val="14"/>
        <rFont val="Cambria"/>
        <family val="1"/>
      </rPr>
      <t>Q</t>
    </r>
    <r>
      <rPr>
        <vertAlign val="subscript"/>
        <sz val="14"/>
        <rFont val="Century"/>
        <family val="1"/>
      </rPr>
      <t>i</t>
    </r>
    <r>
      <rPr>
        <sz val="10"/>
        <rFont val="Century"/>
        <family val="1"/>
      </rPr>
      <t xml:space="preserve"> </t>
    </r>
    <r>
      <rPr>
        <sz val="10"/>
        <rFont val="ＭＳ Ｐゴシック"/>
        <family val="3"/>
        <charset val="128"/>
      </rPr>
      <t>平均値</t>
    </r>
    <r>
      <rPr>
        <sz val="10"/>
        <rFont val="Century"/>
        <family val="1"/>
      </rPr>
      <t xml:space="preserve">= </t>
    </r>
    <rPh sb="3" eb="6">
      <t>ヘイキンチ</t>
    </rPh>
    <phoneticPr fontId="3"/>
  </si>
  <si>
    <r>
      <rPr>
        <i/>
        <sz val="10"/>
        <rFont val="Cambria"/>
        <family val="1"/>
      </rPr>
      <t>Q</t>
    </r>
    <r>
      <rPr>
        <vertAlign val="subscript"/>
        <sz val="10"/>
        <rFont val="Cambria"/>
        <family val="1"/>
      </rPr>
      <t>i</t>
    </r>
    <r>
      <rPr>
        <sz val="10"/>
        <rFont val="Century"/>
        <family val="1"/>
      </rPr>
      <t xml:space="preserve"> = </t>
    </r>
    <phoneticPr fontId="3"/>
  </si>
  <si>
    <r>
      <rPr>
        <i/>
        <sz val="10"/>
        <rFont val="Cambria"/>
        <family val="1"/>
      </rPr>
      <t>Q</t>
    </r>
    <r>
      <rPr>
        <vertAlign val="subscript"/>
        <sz val="10"/>
        <rFont val="Century"/>
        <family val="1"/>
      </rPr>
      <t xml:space="preserve">s </t>
    </r>
    <r>
      <rPr>
        <sz val="10"/>
        <rFont val="ＭＳ Ｐゴシック"/>
        <family val="3"/>
        <charset val="128"/>
      </rPr>
      <t>: 立上り時消費電力量[kWh/回]</t>
    </r>
    <rPh sb="5" eb="7">
      <t>タチアガ</t>
    </rPh>
    <rPh sb="8" eb="9">
      <t>ジ</t>
    </rPh>
    <rPh sb="9" eb="11">
      <t>ショウヒ</t>
    </rPh>
    <rPh sb="11" eb="13">
      <t>デンリョク</t>
    </rPh>
    <rPh sb="13" eb="14">
      <t>リョウ</t>
    </rPh>
    <rPh sb="19" eb="20">
      <t>カイ</t>
    </rPh>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</si>
  <si>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調理時消費電力量[kWh/h]</t>
    </r>
    <phoneticPr fontId="3"/>
  </si>
  <si>
    <r>
      <rPr>
        <i/>
        <sz val="10"/>
        <rFont val="Cambria"/>
        <family val="1"/>
      </rPr>
      <t>Q</t>
    </r>
    <r>
      <rPr>
        <vertAlign val="subscript"/>
        <sz val="10"/>
        <rFont val="Century"/>
        <family val="1"/>
      </rPr>
      <t xml:space="preserve">i </t>
    </r>
    <r>
      <rPr>
        <sz val="10"/>
        <rFont val="ＭＳ Ｐゴシック"/>
        <family val="3"/>
        <charset val="128"/>
      </rPr>
      <t>: 待機時消費電力量[kWh/h]</t>
    </r>
    <rPh sb="5" eb="7">
      <t>タイキ</t>
    </rPh>
    <rPh sb="7" eb="8">
      <t>ジ</t>
    </rPh>
    <rPh sb="8" eb="10">
      <t>ショウヒ</t>
    </rPh>
    <rPh sb="10" eb="12">
      <t>デンリョク</t>
    </rPh>
    <rPh sb="12" eb="13">
      <t>リョウ</t>
    </rPh>
    <phoneticPr fontId="3"/>
  </si>
  <si>
    <r>
      <rPr>
        <i/>
        <sz val="10"/>
        <rFont val="Cambria"/>
        <family val="1"/>
      </rPr>
      <t>Q</t>
    </r>
    <r>
      <rPr>
        <vertAlign val="subscript"/>
        <sz val="10"/>
        <rFont val="Century"/>
        <family val="1"/>
      </rPr>
      <t xml:space="preserve">dH </t>
    </r>
    <r>
      <rPr>
        <sz val="10"/>
        <rFont val="ＭＳ Ｐゴシック"/>
        <family val="3"/>
        <charset val="128"/>
      </rPr>
      <t>: 日あたり消費電力量（時間想定）[kWh/日]</t>
    </r>
    <rPh sb="16" eb="18">
      <t>ジカン</t>
    </rPh>
    <phoneticPr fontId="3"/>
  </si>
  <si>
    <r>
      <rPr>
        <i/>
        <sz val="10"/>
        <rFont val="Cambria"/>
        <family val="1"/>
      </rPr>
      <t>Q</t>
    </r>
    <r>
      <rPr>
        <vertAlign val="subscript"/>
        <sz val="10"/>
        <rFont val="Century"/>
        <family val="1"/>
      </rPr>
      <t xml:space="preserve">s </t>
    </r>
    <r>
      <rPr>
        <sz val="10"/>
        <rFont val="Century"/>
        <family val="1"/>
      </rPr>
      <t xml:space="preserve">=  </t>
    </r>
    <phoneticPr fontId="3"/>
  </si>
  <si>
    <r>
      <rPr>
        <i/>
        <sz val="10"/>
        <rFont val="Cambria"/>
        <family val="1"/>
      </rPr>
      <t>Q</t>
    </r>
    <r>
      <rPr>
        <vertAlign val="subscript"/>
        <sz val="10"/>
        <rFont val="Century"/>
        <family val="1"/>
      </rPr>
      <t>c</t>
    </r>
    <r>
      <rPr>
        <sz val="10"/>
        <rFont val="Century"/>
        <family val="1"/>
      </rPr>
      <t xml:space="preserve"> =</t>
    </r>
    <phoneticPr fontId="3"/>
  </si>
  <si>
    <r>
      <rPr>
        <i/>
        <sz val="10"/>
        <rFont val="Cambria"/>
        <family val="1"/>
      </rPr>
      <t>Q</t>
    </r>
    <r>
      <rPr>
        <vertAlign val="subscript"/>
        <sz val="10"/>
        <rFont val="Century"/>
        <family val="1"/>
      </rPr>
      <t>i</t>
    </r>
    <r>
      <rPr>
        <sz val="10"/>
        <rFont val="Century"/>
        <family val="1"/>
      </rPr>
      <t xml:space="preserve"> = </t>
    </r>
    <phoneticPr fontId="3"/>
  </si>
  <si>
    <r>
      <rPr>
        <i/>
        <sz val="10"/>
        <rFont val="Cambria"/>
        <family val="1"/>
      </rPr>
      <t>n</t>
    </r>
    <r>
      <rPr>
        <vertAlign val="subscript"/>
        <sz val="10"/>
        <rFont val="Century"/>
        <family val="1"/>
      </rPr>
      <t>s</t>
    </r>
    <r>
      <rPr>
        <sz val="10"/>
        <rFont val="Century"/>
        <family val="1"/>
      </rPr>
      <t xml:space="preserve"> = </t>
    </r>
    <phoneticPr fontId="3"/>
  </si>
  <si>
    <r>
      <rPr>
        <i/>
        <sz val="14"/>
        <rFont val="Cambria"/>
        <family val="1"/>
      </rPr>
      <t>Q</t>
    </r>
    <r>
      <rPr>
        <vertAlign val="subscript"/>
        <sz val="14"/>
        <rFont val="Century"/>
        <family val="1"/>
      </rPr>
      <t>dH</t>
    </r>
    <r>
      <rPr>
        <sz val="14"/>
        <rFont val="Century"/>
        <family val="1"/>
      </rPr>
      <t xml:space="preserve"> </t>
    </r>
    <r>
      <rPr>
        <sz val="10"/>
        <rFont val="ＭＳ Ｐ明朝"/>
        <family val="1"/>
        <charset val="128"/>
      </rPr>
      <t>＝</t>
    </r>
    <phoneticPr fontId="3"/>
  </si>
  <si>
    <r>
      <rPr>
        <i/>
        <sz val="10"/>
        <rFont val="Century"/>
        <family val="1"/>
      </rPr>
      <t>h</t>
    </r>
    <r>
      <rPr>
        <vertAlign val="subscript"/>
        <sz val="10"/>
        <rFont val="Century"/>
        <family val="1"/>
      </rPr>
      <t xml:space="preserve">c </t>
    </r>
    <r>
      <rPr>
        <sz val="10"/>
        <rFont val="ＭＳ Ｐゴシック"/>
        <family val="3"/>
        <charset val="128"/>
      </rPr>
      <t>: 調理時間[h/日] 　標準値は</t>
    </r>
    <r>
      <rPr>
        <sz val="10"/>
        <rFont val="Century"/>
        <family val="1"/>
      </rPr>
      <t>5</t>
    </r>
    <r>
      <rPr>
        <sz val="10"/>
        <rFont val="ＭＳ Ｐゴシック"/>
        <family val="3"/>
        <charset val="128"/>
      </rPr>
      <t>h/日</t>
    </r>
    <phoneticPr fontId="3"/>
  </si>
  <si>
    <r>
      <rPr>
        <i/>
        <sz val="10"/>
        <rFont val="Century"/>
        <family val="1"/>
      </rPr>
      <t>h</t>
    </r>
    <r>
      <rPr>
        <vertAlign val="subscript"/>
        <sz val="10"/>
        <rFont val="Century"/>
        <family val="1"/>
      </rPr>
      <t xml:space="preserve">i </t>
    </r>
    <r>
      <rPr>
        <sz val="10"/>
        <rFont val="ＭＳ Ｐゴシック"/>
        <family val="3"/>
        <charset val="128"/>
      </rPr>
      <t>: 待機時間[h/日] 　標準値は</t>
    </r>
    <r>
      <rPr>
        <sz val="10"/>
        <rFont val="Century"/>
        <family val="1"/>
      </rPr>
      <t>2</t>
    </r>
    <r>
      <rPr>
        <sz val="10"/>
        <rFont val="ＭＳ Ｐゴシック"/>
        <family val="3"/>
        <charset val="128"/>
      </rPr>
      <t>h/日</t>
    </r>
    <rPh sb="5" eb="7">
      <t>タイキ</t>
    </rPh>
    <phoneticPr fontId="3"/>
  </si>
  <si>
    <r>
      <rPr>
        <i/>
        <sz val="10"/>
        <rFont val="Cambria"/>
        <family val="1"/>
      </rPr>
      <t>n</t>
    </r>
    <r>
      <rPr>
        <vertAlign val="subscript"/>
        <sz val="10"/>
        <rFont val="Century"/>
        <family val="1"/>
      </rPr>
      <t>s</t>
    </r>
    <r>
      <rPr>
        <sz val="10"/>
        <rFont val="ＭＳ Ｐゴシック"/>
        <family val="3"/>
        <charset val="128"/>
      </rPr>
      <t xml:space="preserve"> ：立上り回数[回/日]　標準値は</t>
    </r>
    <r>
      <rPr>
        <sz val="10"/>
        <rFont val="Century"/>
        <family val="1"/>
      </rPr>
      <t>12</t>
    </r>
    <r>
      <rPr>
        <sz val="10"/>
        <rFont val="ＭＳ Ｐゴシック"/>
        <family val="3"/>
        <charset val="128"/>
      </rPr>
      <t>回/日</t>
    </r>
    <rPh sb="4" eb="6">
      <t>タチアガ</t>
    </rPh>
    <rPh sb="7" eb="9">
      <t>カイスウ</t>
    </rPh>
    <rPh sb="10" eb="11">
      <t>カイ</t>
    </rPh>
    <rPh sb="12" eb="13">
      <t>ニチ</t>
    </rPh>
    <rPh sb="15" eb="18">
      <t>ヒョウジュンチ</t>
    </rPh>
    <rPh sb="21" eb="22">
      <t>カイ</t>
    </rPh>
    <rPh sb="23" eb="24">
      <t>ニチ</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</si>
  <si>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</si>
  <si>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</si>
  <si>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</si>
  <si>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t>業務用厨房熱機器等性能測定結果　【電気機器】</t>
    <rPh sb="0" eb="3">
      <t>ギョウムヨウ</t>
    </rPh>
    <rPh sb="3" eb="5">
      <t>チュウボウ</t>
    </rPh>
    <rPh sb="5" eb="6">
      <t>ネツ</t>
    </rPh>
    <rPh sb="6" eb="8">
      <t>キキ</t>
    </rPh>
    <rPh sb="8" eb="9">
      <t>トウ</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</si>
  <si>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</si>
  <si>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</si>
  <si>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t>立上り性能</t>
    </r>
    <r>
      <rPr>
        <i/>
        <sz val="10"/>
        <rFont val="Century"/>
        <family val="1"/>
      </rPr>
      <t>T</t>
    </r>
    <r>
      <rPr>
        <vertAlign val="subscript"/>
        <sz val="10"/>
        <rFont val="Century"/>
        <family val="1"/>
      </rPr>
      <t>s</t>
    </r>
    <r>
      <rPr>
        <sz val="10"/>
        <rFont val="ＭＳ Ｐゴシック"/>
        <family val="3"/>
        <charset val="128"/>
      </rPr>
      <t xml:space="preserve"> が</t>
    </r>
    <r>
      <rPr>
        <sz val="10"/>
        <rFont val="Century"/>
        <family val="1"/>
      </rPr>
      <t>3</t>
    </r>
    <r>
      <rPr>
        <sz val="10"/>
        <rFont val="ＭＳ Ｐゴシック"/>
        <family val="3"/>
        <charset val="128"/>
      </rPr>
      <t>分以内の場合には、待機時消費電力量</t>
    </r>
    <r>
      <rPr>
        <i/>
        <sz val="10"/>
        <rFont val="Century"/>
        <family val="1"/>
      </rPr>
      <t>Q</t>
    </r>
    <r>
      <rPr>
        <vertAlign val="subscript"/>
        <sz val="10"/>
        <rFont val="Century"/>
        <family val="1"/>
      </rPr>
      <t>i</t>
    </r>
    <r>
      <rPr>
        <sz val="10"/>
        <rFont val="ＭＳ Ｐゴシック"/>
        <family val="3"/>
        <charset val="128"/>
      </rPr>
      <t xml:space="preserve"> は</t>
    </r>
    <r>
      <rPr>
        <sz val="10"/>
        <rFont val="Century"/>
        <family val="1"/>
      </rPr>
      <t>0</t>
    </r>
    <r>
      <rPr>
        <sz val="10"/>
        <rFont val="ＭＳ Ｐゴシック"/>
        <family val="3"/>
        <charset val="128"/>
      </rPr>
      <t>kWh/h とみなす。</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</si>
</sst>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00_ "/>
    <numFmt numFmtId="177" formatCode="0.000_ "/>
    <numFmt numFmtId="178" formatCode="0.0_ "/>
    <numFmt numFmtId="179" formatCode="0_ "/>
    <numFmt numFmtId="180" formatCode="yyyy&quot;年&quot;m&quot;月&quot;d&quot;日&quot;;@"/>
    <numFmt numFmtId="181" formatCode="yyyy/m/d;@"/>
    <numFmt numFmtId="182" formatCode="0.0%"/>
    <numFmt numFmtId="183" formatCode="0_);[Red]\(0\)"/>
    <numFmt numFmtId="184" formatCode="General\(\℃\)"/>
    <numFmt numFmtId="185" formatCode="0.000_);[Red]\(0.000\)"/>
    <numFmt numFmtId="186" formatCode="\+#.0;\-#.0;0"/>
    <numFmt numFmtId="187" formatCode="\+#&quot;%&quot;;\-#&quot;%&quot;;0"/>
    <numFmt numFmtId="188" formatCode="\+#&quot;％、&quot;;\-#&quot;％、&quot;;0"/>
    <numFmt numFmtId="189" formatCode="\+#&quot;％&quot;;\-#&quot;％&quot;;0"/>
    <numFmt numFmtId="190" formatCode="\+#&quot;%､&quot;;\-#&quot;%&quot;;0"/>
    <numFmt numFmtId="191" formatCode="&quot;＝&quot;\+#&quot;％、&quot;;\-#&quot;％、&quot;;0"/>
  </numFmts>
  <fonts count="4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8"/>
      <name val="ＭＳ Ｐゴシック"/>
      <family val="3"/>
      <charset val="128"/>
    </font>
    <font>
      <sz val="11"/>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sz val="10"/>
      <name val="Century"/>
      <family val="1"/>
    </font>
    <font>
      <i/>
      <sz val="10"/>
      <name val="Century"/>
      <family val="1"/>
    </font>
    <font>
      <sz val="14"/>
      <name val="Times New Roman"/>
      <family val="1"/>
    </font>
    <font>
      <sz val="9"/>
      <name val="ＭＳ Ｐゴシック"/>
      <family val="3"/>
      <charset val="128"/>
    </font>
    <font>
      <i/>
      <sz val="16"/>
      <name val="Times New Roman"/>
      <family val="1"/>
    </font>
    <font>
      <vertAlign val="subscript"/>
      <sz val="14"/>
      <name val="Century"/>
      <family val="1"/>
    </font>
    <font>
      <sz val="14"/>
      <name val="Century"/>
      <family val="1"/>
    </font>
    <font>
      <vertAlign val="subscript"/>
      <sz val="10"/>
      <name val="Century"/>
      <family val="1"/>
    </font>
    <font>
      <vertAlign val="subscript"/>
      <sz val="10"/>
      <name val="Times New Roman"/>
      <family val="1"/>
    </font>
    <font>
      <i/>
      <sz val="10"/>
      <name val="Symbol"/>
      <family val="1"/>
      <charset val="2"/>
    </font>
    <font>
      <i/>
      <sz val="14"/>
      <name val="Symbol"/>
      <family val="1"/>
      <charset val="2"/>
    </font>
    <font>
      <i/>
      <sz val="10"/>
      <name val="ＭＳ Ｐゴシック"/>
      <family val="3"/>
      <charset val="128"/>
    </font>
    <font>
      <vertAlign val="subscript"/>
      <sz val="10"/>
      <name val="ＭＳ Ｐ明朝"/>
      <family val="1"/>
      <charset val="128"/>
    </font>
    <font>
      <sz val="10"/>
      <name val="ＭＳ Ｐ明朝"/>
      <family val="1"/>
      <charset val="128"/>
    </font>
    <font>
      <sz val="9"/>
      <color indexed="10"/>
      <name val="ＭＳ Ｐゴシック"/>
      <family val="3"/>
      <charset val="128"/>
    </font>
    <font>
      <sz val="7"/>
      <name val="ＭＳ Ｐゴシック"/>
      <family val="3"/>
      <charset val="128"/>
    </font>
    <font>
      <i/>
      <sz val="12"/>
      <name val="Century"/>
      <family val="1"/>
    </font>
    <font>
      <vertAlign val="subscript"/>
      <sz val="12"/>
      <name val="Century"/>
      <family val="1"/>
    </font>
    <font>
      <b/>
      <sz val="14"/>
      <name val="ＭＳ Ｐゴシック"/>
      <family val="3"/>
      <charset val="128"/>
    </font>
    <font>
      <sz val="10"/>
      <name val="ＭＳ Ｐゴシック"/>
      <family val="3"/>
      <charset val="128"/>
      <scheme val="minor"/>
    </font>
    <font>
      <sz val="10"/>
      <color rgb="FFFF0000"/>
      <name val="ＭＳ Ｐゴシック"/>
      <family val="3"/>
      <charset val="128"/>
    </font>
    <font>
      <sz val="10"/>
      <name val="Symbol"/>
      <family val="1"/>
      <charset val="2"/>
    </font>
    <font>
      <i/>
      <sz val="14"/>
      <name val="Cambria"/>
      <family val="1"/>
    </font>
    <font>
      <sz val="11"/>
      <name val="Century"/>
      <family val="1"/>
    </font>
    <font>
      <b/>
      <sz val="13"/>
      <name val="ＭＳ Ｐゴシック"/>
      <family val="3"/>
      <charset val="128"/>
    </font>
    <font>
      <i/>
      <sz val="10"/>
      <name val="Cambria"/>
      <family val="1"/>
    </font>
    <font>
      <vertAlign val="subscript"/>
      <sz val="10"/>
      <name val="Cambria"/>
      <family val="1"/>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ck">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73">
    <xf numFmtId="0" fontId="0" fillId="0" borderId="0" xfId="0">
      <alignment vertical="center"/>
    </xf>
    <xf numFmtId="181" fontId="5" fillId="2" borderId="1" xfId="0" applyNumberFormat="1" applyFont="1" applyFill="1" applyBorder="1" applyAlignment="1" applyProtection="1">
      <alignment horizontal="right" vertical="center"/>
      <protection locked="0"/>
    </xf>
    <xf numFmtId="0" fontId="5" fillId="0" borderId="2" xfId="0" applyFont="1" applyBorder="1" applyAlignment="1" applyProtection="1">
      <alignment horizontal="center" vertical="center"/>
      <protection locked="0"/>
    </xf>
    <xf numFmtId="0" fontId="5" fillId="2" borderId="3" xfId="0" applyFont="1" applyFill="1" applyBorder="1" applyAlignment="1" applyProtection="1">
      <alignment horizontal="right" vertical="center"/>
      <protection locked="0"/>
    </xf>
    <xf numFmtId="0" fontId="5" fillId="2" borderId="2" xfId="0" applyFont="1" applyFill="1" applyBorder="1" applyAlignment="1" applyProtection="1">
      <alignment horizontal="right" vertical="center" shrinkToFit="1"/>
      <protection locked="0"/>
    </xf>
    <xf numFmtId="0" fontId="0" fillId="0" borderId="0" xfId="0" applyProtection="1">
      <alignment vertical="center"/>
      <protection locked="0"/>
    </xf>
    <xf numFmtId="0" fontId="5" fillId="2" borderId="4" xfId="0" applyFont="1" applyFill="1" applyBorder="1" applyAlignment="1" applyProtection="1">
      <alignment vertical="center" wrapText="1"/>
      <protection locked="0"/>
    </xf>
    <xf numFmtId="0" fontId="5" fillId="2" borderId="0" xfId="0" applyFont="1" applyFill="1" applyBorder="1" applyAlignment="1" applyProtection="1">
      <alignment vertical="center" wrapText="1"/>
      <protection locked="0"/>
    </xf>
    <xf numFmtId="0" fontId="5" fillId="2" borderId="5" xfId="0" applyFont="1" applyFill="1" applyBorder="1" applyAlignment="1" applyProtection="1">
      <alignment vertical="center" wrapText="1"/>
      <protection locked="0"/>
    </xf>
    <xf numFmtId="0" fontId="5" fillId="2" borderId="6" xfId="0" applyFont="1" applyFill="1" applyBorder="1" applyAlignment="1" applyProtection="1">
      <alignment vertical="center" wrapText="1"/>
      <protection locked="0"/>
    </xf>
    <xf numFmtId="0" fontId="5" fillId="2" borderId="7" xfId="0" applyFont="1" applyFill="1" applyBorder="1" applyAlignment="1" applyProtection="1">
      <alignment vertical="center" wrapText="1"/>
      <protection locked="0"/>
    </xf>
    <xf numFmtId="0" fontId="5" fillId="2" borderId="8" xfId="0" applyFont="1" applyFill="1" applyBorder="1" applyAlignment="1" applyProtection="1">
      <alignment vertical="center" wrapText="1"/>
      <protection locked="0"/>
    </xf>
    <xf numFmtId="0" fontId="5" fillId="2" borderId="4" xfId="0" applyFont="1" applyFill="1" applyBorder="1" applyAlignment="1" applyProtection="1">
      <alignment vertical="center"/>
      <protection locked="0"/>
    </xf>
    <xf numFmtId="178" fontId="5" fillId="2" borderId="11" xfId="0" applyNumberFormat="1" applyFont="1" applyFill="1" applyBorder="1" applyAlignment="1" applyProtection="1">
      <alignment horizontal="center" vertical="center"/>
      <protection locked="0"/>
    </xf>
    <xf numFmtId="178" fontId="5" fillId="2" borderId="12" xfId="0" applyNumberFormat="1" applyFont="1" applyFill="1" applyBorder="1" applyAlignment="1" applyProtection="1">
      <alignment horizontal="center" vertical="center"/>
      <protection locked="0"/>
    </xf>
    <xf numFmtId="179" fontId="5" fillId="2" borderId="13" xfId="0" applyNumberFormat="1" applyFont="1" applyFill="1" applyBorder="1" applyAlignment="1" applyProtection="1">
      <alignment horizontal="center" vertical="center" shrinkToFit="1"/>
      <protection locked="0"/>
    </xf>
    <xf numFmtId="179" fontId="5" fillId="2" borderId="14" xfId="0" applyNumberFormat="1" applyFont="1" applyFill="1" applyBorder="1" applyAlignment="1" applyProtection="1">
      <alignment horizontal="center" vertical="center" shrinkToFit="1"/>
      <protection locked="0"/>
    </xf>
    <xf numFmtId="179" fontId="5" fillId="4" borderId="11" xfId="0" applyNumberFormat="1" applyFont="1" applyFill="1" applyBorder="1" applyProtection="1">
      <alignment vertical="center"/>
      <protection locked="0"/>
    </xf>
    <xf numFmtId="180" fontId="5" fillId="2" borderId="15" xfId="0" applyNumberFormat="1" applyFont="1" applyFill="1" applyBorder="1" applyAlignment="1" applyProtection="1">
      <alignment vertical="center"/>
      <protection locked="0"/>
    </xf>
    <xf numFmtId="180" fontId="5" fillId="2" borderId="6" xfId="0" applyNumberFormat="1" applyFont="1" applyFill="1" applyBorder="1" applyAlignment="1" applyProtection="1">
      <alignment vertical="center"/>
      <protection locked="0"/>
    </xf>
    <xf numFmtId="178" fontId="5" fillId="2" borderId="16" xfId="0" applyNumberFormat="1" applyFont="1" applyFill="1" applyBorder="1" applyAlignment="1" applyProtection="1">
      <alignment horizontal="center" vertical="center"/>
      <protection locked="0"/>
    </xf>
    <xf numFmtId="178" fontId="5" fillId="2" borderId="17" xfId="0" applyNumberFormat="1" applyFont="1" applyFill="1" applyBorder="1" applyAlignment="1" applyProtection="1">
      <alignment horizontal="center" vertical="center"/>
      <protection locked="0"/>
    </xf>
    <xf numFmtId="179" fontId="5" fillId="2" borderId="18" xfId="0" applyNumberFormat="1" applyFont="1" applyFill="1" applyBorder="1" applyAlignment="1" applyProtection="1">
      <alignment horizontal="center" vertical="center" shrinkToFit="1"/>
      <protection locked="0"/>
    </xf>
    <xf numFmtId="179" fontId="5" fillId="2" borderId="19" xfId="0" applyNumberFormat="1" applyFont="1" applyFill="1" applyBorder="1" applyAlignment="1" applyProtection="1">
      <alignment horizontal="center" vertical="center" shrinkToFit="1"/>
      <protection locked="0"/>
    </xf>
    <xf numFmtId="179" fontId="5" fillId="0" borderId="0" xfId="0" applyNumberFormat="1" applyFont="1" applyBorder="1" applyProtection="1">
      <alignment vertical="center"/>
      <protection locked="0"/>
    </xf>
    <xf numFmtId="0" fontId="0" fillId="0" borderId="0" xfId="0" applyProtection="1">
      <alignment vertical="center"/>
    </xf>
    <xf numFmtId="0" fontId="5" fillId="0" borderId="0" xfId="0" applyFont="1" applyProtection="1">
      <alignment vertical="center"/>
    </xf>
    <xf numFmtId="0" fontId="5" fillId="0" borderId="20" xfId="0" applyFont="1" applyBorder="1" applyAlignment="1" applyProtection="1">
      <alignment horizontal="center" vertical="center" wrapText="1"/>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shrinkToFit="1"/>
    </xf>
    <xf numFmtId="0" fontId="5" fillId="0" borderId="23" xfId="0" applyFont="1" applyBorder="1" applyAlignment="1" applyProtection="1">
      <alignment horizontal="center" vertical="center"/>
    </xf>
    <xf numFmtId="0" fontId="5" fillId="0" borderId="24" xfId="0" applyFont="1" applyBorder="1" applyAlignment="1" applyProtection="1">
      <alignment horizontal="center" vertical="center"/>
    </xf>
    <xf numFmtId="0" fontId="5" fillId="0" borderId="25" xfId="0" applyFont="1" applyBorder="1" applyProtection="1">
      <alignment vertical="center"/>
    </xf>
    <xf numFmtId="0" fontId="7" fillId="0" borderId="0" xfId="0" applyFont="1" applyBorder="1" applyProtection="1">
      <alignment vertical="center"/>
    </xf>
    <xf numFmtId="0" fontId="5" fillId="0" borderId="0" xfId="0" applyFont="1" applyBorder="1" applyProtection="1">
      <alignment vertical="center"/>
    </xf>
    <xf numFmtId="0" fontId="5" fillId="0" borderId="5" xfId="0" applyFont="1" applyBorder="1" applyProtection="1">
      <alignment vertical="center"/>
    </xf>
    <xf numFmtId="0" fontId="25" fillId="0" borderId="0" xfId="0" applyFont="1" applyBorder="1" applyProtection="1">
      <alignment vertical="center"/>
    </xf>
    <xf numFmtId="0" fontId="14" fillId="0" borderId="0" xfId="0" applyFont="1" applyBorder="1" applyAlignment="1" applyProtection="1">
      <alignment horizontal="right"/>
    </xf>
    <xf numFmtId="177" fontId="5" fillId="0" borderId="11" xfId="0" applyNumberFormat="1" applyFont="1" applyBorder="1" applyProtection="1">
      <alignment vertical="center"/>
    </xf>
    <xf numFmtId="0" fontId="17" fillId="0" borderId="0" xfId="0" applyFont="1" applyBorder="1" applyAlignment="1" applyProtection="1">
      <alignment horizontal="left" vertical="center" shrinkToFit="1"/>
    </xf>
    <xf numFmtId="0" fontId="14" fillId="0" borderId="0" xfId="0" applyFont="1" applyBorder="1" applyAlignment="1" applyProtection="1">
      <alignment horizontal="right" vertical="center"/>
    </xf>
    <xf numFmtId="179" fontId="5" fillId="0" borderId="0" xfId="0" applyNumberFormat="1" applyFont="1" applyBorder="1" applyProtection="1">
      <alignment vertical="center"/>
    </xf>
    <xf numFmtId="0" fontId="17" fillId="0" borderId="0" xfId="0" applyFont="1" applyFill="1" applyBorder="1" applyAlignment="1" applyProtection="1">
      <alignment horizontal="left" vertical="center" shrinkToFit="1"/>
    </xf>
    <xf numFmtId="0" fontId="5" fillId="0" borderId="5" xfId="0" applyFont="1" applyBorder="1" applyAlignment="1" applyProtection="1">
      <alignment horizontal="left" vertical="center" shrinkToFit="1"/>
    </xf>
    <xf numFmtId="0" fontId="15" fillId="0" borderId="0" xfId="0" applyFont="1" applyBorder="1" applyAlignment="1" applyProtection="1">
      <alignment horizontal="right" vertical="center"/>
    </xf>
    <xf numFmtId="177" fontId="12" fillId="0" borderId="26" xfId="0" applyNumberFormat="1" applyFont="1" applyBorder="1" applyAlignment="1" applyProtection="1">
      <alignment horizontal="center" vertical="center"/>
    </xf>
    <xf numFmtId="0" fontId="5" fillId="0" borderId="0" xfId="0" applyFont="1" applyBorder="1" applyAlignment="1" applyProtection="1"/>
    <xf numFmtId="177" fontId="5" fillId="0" borderId="0" xfId="0" applyNumberFormat="1" applyFont="1" applyFill="1" applyBorder="1" applyAlignment="1" applyProtection="1">
      <alignment horizontal="center" vertical="center"/>
    </xf>
    <xf numFmtId="177" fontId="12" fillId="0" borderId="26" xfId="0" applyNumberFormat="1" applyFont="1" applyFill="1" applyBorder="1" applyAlignment="1" applyProtection="1">
      <alignment horizontal="center" vertical="center"/>
    </xf>
    <xf numFmtId="0" fontId="5" fillId="0" borderId="0" xfId="0" applyFont="1" applyBorder="1" applyAlignment="1" applyProtection="1">
      <alignment horizontal="right" vertical="center"/>
    </xf>
    <xf numFmtId="177" fontId="5" fillId="0" borderId="0" xfId="0" applyNumberFormat="1" applyFont="1" applyBorder="1" applyProtection="1">
      <alignment vertical="center"/>
    </xf>
    <xf numFmtId="0" fontId="28" fillId="0" borderId="0" xfId="0" applyFont="1" applyBorder="1" applyAlignment="1" applyProtection="1">
      <alignment horizontal="left" vertical="center" shrinkToFit="1"/>
    </xf>
    <xf numFmtId="0" fontId="5" fillId="0" borderId="0" xfId="0" applyFont="1" applyBorder="1" applyAlignment="1" applyProtection="1">
      <alignment vertical="center"/>
    </xf>
    <xf numFmtId="0" fontId="0" fillId="0" borderId="0" xfId="0" applyBorder="1" applyAlignment="1" applyProtection="1">
      <alignment vertical="center"/>
    </xf>
    <xf numFmtId="176" fontId="5" fillId="0" borderId="11" xfId="0" applyNumberFormat="1" applyFont="1" applyBorder="1" applyProtection="1">
      <alignment vertical="center"/>
    </xf>
    <xf numFmtId="0" fontId="15" fillId="0" borderId="0" xfId="0" applyFont="1" applyBorder="1" applyAlignment="1" applyProtection="1">
      <alignment horizontal="right"/>
    </xf>
    <xf numFmtId="177" fontId="5" fillId="0" borderId="0" xfId="0" applyNumberFormat="1" applyFont="1" applyFill="1" applyBorder="1" applyAlignment="1" applyProtection="1">
      <alignment horizontal="right" vertical="center"/>
    </xf>
    <xf numFmtId="177" fontId="5" fillId="0" borderId="26" xfId="0" applyNumberFormat="1" applyFont="1" applyFill="1" applyBorder="1" applyAlignment="1" applyProtection="1">
      <alignment horizontal="right" vertical="center"/>
    </xf>
    <xf numFmtId="0" fontId="5" fillId="0" borderId="0" xfId="0" applyFont="1" applyBorder="1" applyAlignment="1" applyProtection="1">
      <alignment horizontal="left" vertical="top" wrapText="1"/>
    </xf>
    <xf numFmtId="177" fontId="12" fillId="0" borderId="0" xfId="0" applyNumberFormat="1" applyFont="1" applyFill="1" applyBorder="1" applyAlignment="1" applyProtection="1">
      <alignment horizontal="center" vertical="center"/>
    </xf>
    <xf numFmtId="0" fontId="0" fillId="0" borderId="0" xfId="0" applyBorder="1" applyAlignment="1" applyProtection="1">
      <alignment horizontal="left" vertical="top" shrinkToFit="1"/>
    </xf>
    <xf numFmtId="176" fontId="5" fillId="0" borderId="0" xfId="0" applyNumberFormat="1" applyFont="1" applyFill="1" applyBorder="1" applyAlignment="1" applyProtection="1">
      <alignment horizontal="right" vertical="center"/>
    </xf>
    <xf numFmtId="182" fontId="5" fillId="0" borderId="26" xfId="0" applyNumberFormat="1" applyFont="1" applyFill="1" applyBorder="1" applyAlignment="1" applyProtection="1">
      <alignment horizontal="right" vertical="center"/>
    </xf>
    <xf numFmtId="177" fontId="17" fillId="0" borderId="0" xfId="0" applyNumberFormat="1" applyFont="1" applyBorder="1" applyAlignment="1" applyProtection="1">
      <alignment horizontal="left" vertical="center" shrinkToFit="1"/>
    </xf>
    <xf numFmtId="0" fontId="15" fillId="0" borderId="0" xfId="0" applyFont="1" applyBorder="1" applyProtection="1">
      <alignment vertical="center"/>
    </xf>
    <xf numFmtId="177" fontId="5" fillId="0" borderId="11" xfId="0" applyNumberFormat="1" applyFont="1" applyBorder="1" applyAlignment="1" applyProtection="1">
      <alignment horizontal="right" vertical="center"/>
    </xf>
    <xf numFmtId="185" fontId="5" fillId="0" borderId="11" xfId="0" applyNumberFormat="1" applyFont="1" applyBorder="1" applyAlignment="1" applyProtection="1">
      <alignment horizontal="right" vertical="center"/>
    </xf>
    <xf numFmtId="0" fontId="14" fillId="0" borderId="0" xfId="0" applyFont="1" applyBorder="1" applyProtection="1">
      <alignment vertical="center"/>
    </xf>
    <xf numFmtId="0" fontId="13" fillId="0" borderId="0" xfId="0" applyFont="1" applyBorder="1" applyAlignment="1" applyProtection="1">
      <alignment horizontal="right" vertical="center"/>
    </xf>
    <xf numFmtId="178" fontId="12" fillId="0" borderId="26" xfId="0" applyNumberFormat="1" applyFont="1" applyBorder="1" applyAlignment="1" applyProtection="1">
      <alignment horizontal="center" vertical="center"/>
    </xf>
    <xf numFmtId="0" fontId="5" fillId="0" borderId="24" xfId="0" applyFont="1" applyBorder="1" applyProtection="1">
      <alignment vertical="center"/>
    </xf>
    <xf numFmtId="0" fontId="5" fillId="0" borderId="7" xfId="0" applyFont="1" applyBorder="1" applyProtection="1">
      <alignment vertical="center"/>
    </xf>
    <xf numFmtId="0" fontId="5" fillId="0" borderId="8" xfId="0" applyFont="1" applyBorder="1" applyProtection="1">
      <alignment vertical="center"/>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7" fillId="0" borderId="0" xfId="0" applyFont="1" applyBorder="1" applyAlignment="1" applyProtection="1">
      <alignment horizontal="left" vertical="center"/>
    </xf>
    <xf numFmtId="0" fontId="0" fillId="0" borderId="0" xfId="0" applyBorder="1" applyAlignment="1" applyProtection="1">
      <alignment horizontal="left" vertical="center"/>
    </xf>
    <xf numFmtId="0" fontId="7" fillId="0" borderId="0" xfId="0" applyFont="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shrinkToFit="1"/>
    </xf>
    <xf numFmtId="177" fontId="5" fillId="0" borderId="0" xfId="0" applyNumberFormat="1" applyFont="1" applyBorder="1" applyAlignment="1" applyProtection="1">
      <alignment vertical="center"/>
    </xf>
    <xf numFmtId="0" fontId="8" fillId="0" borderId="0" xfId="0" applyFont="1" applyBorder="1" applyAlignment="1" applyProtection="1">
      <alignment vertical="center"/>
    </xf>
    <xf numFmtId="177"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178" fontId="5" fillId="0" borderId="0" xfId="0" applyNumberFormat="1" applyFont="1" applyBorder="1" applyAlignment="1" applyProtection="1">
      <alignment vertical="center"/>
    </xf>
    <xf numFmtId="0" fontId="5" fillId="0" borderId="0" xfId="0" applyFont="1" applyBorder="1" applyAlignment="1" applyProtection="1">
      <alignment vertical="top" wrapText="1"/>
    </xf>
    <xf numFmtId="0" fontId="5" fillId="0" borderId="0" xfId="0" applyFont="1" applyBorder="1" applyAlignment="1" applyProtection="1">
      <alignment vertical="top"/>
    </xf>
    <xf numFmtId="0" fontId="5" fillId="2" borderId="27" xfId="0" applyFont="1" applyFill="1" applyBorder="1" applyAlignment="1" applyProtection="1">
      <alignment horizontal="center" vertical="center"/>
      <protection locked="0"/>
    </xf>
    <xf numFmtId="178" fontId="5" fillId="2" borderId="13" xfId="0" applyNumberFormat="1" applyFont="1" applyFill="1" applyBorder="1" applyAlignment="1" applyProtection="1">
      <alignment horizontal="center" vertical="center"/>
      <protection locked="0"/>
    </xf>
    <xf numFmtId="176" fontId="5" fillId="4" borderId="11" xfId="0" applyNumberFormat="1" applyFont="1" applyFill="1" applyBorder="1" applyProtection="1">
      <alignment vertical="center"/>
      <protection locked="0"/>
    </xf>
    <xf numFmtId="0" fontId="0" fillId="0" borderId="0" xfId="0" applyBorder="1" applyAlignment="1" applyProtection="1"/>
    <xf numFmtId="177" fontId="12" fillId="0" borderId="0" xfId="0" applyNumberFormat="1" applyFont="1" applyBorder="1" applyAlignment="1" applyProtection="1">
      <alignment horizontal="center" vertical="center"/>
    </xf>
    <xf numFmtId="0" fontId="33" fillId="0" borderId="11" xfId="0" applyFont="1" applyBorder="1" applyAlignment="1" applyProtection="1">
      <alignment vertical="center"/>
    </xf>
    <xf numFmtId="0" fontId="14" fillId="0" borderId="0" xfId="0" applyFont="1" applyBorder="1" applyAlignment="1" applyProtection="1">
      <alignment vertical="center"/>
    </xf>
    <xf numFmtId="0" fontId="33" fillId="0" borderId="26" xfId="0" applyFont="1" applyBorder="1" applyAlignment="1" applyProtection="1">
      <alignment vertical="center"/>
    </xf>
    <xf numFmtId="0" fontId="5" fillId="0" borderId="28" xfId="0" applyNumberFormat="1" applyFont="1" applyBorder="1" applyAlignment="1" applyProtection="1">
      <alignment vertical="center"/>
    </xf>
    <xf numFmtId="177" fontId="6" fillId="3" borderId="11" xfId="0" applyNumberFormat="1" applyFont="1" applyFill="1" applyBorder="1" applyAlignment="1" applyProtection="1">
      <alignment horizontal="right" vertical="center"/>
      <protection locked="0"/>
    </xf>
    <xf numFmtId="0" fontId="9" fillId="0" borderId="0" xfId="0" applyFont="1" applyBorder="1" applyAlignment="1" applyProtection="1">
      <alignment horizontal="left" vertical="top" shrinkToFit="1"/>
    </xf>
    <xf numFmtId="0" fontId="5" fillId="0" borderId="29"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0" borderId="30" xfId="0" applyFont="1" applyBorder="1" applyAlignment="1" applyProtection="1">
      <alignment horizontal="center" vertical="center"/>
    </xf>
    <xf numFmtId="0" fontId="0" fillId="0" borderId="0" xfId="0" applyBorder="1" applyProtection="1">
      <alignment vertical="center"/>
    </xf>
    <xf numFmtId="0" fontId="5" fillId="0" borderId="2" xfId="0" applyFont="1" applyBorder="1" applyAlignment="1" applyProtection="1">
      <alignment horizontal="left" vertical="center" shrinkToFit="1"/>
    </xf>
    <xf numFmtId="0" fontId="5" fillId="0" borderId="31" xfId="0" applyFont="1" applyBorder="1" applyAlignment="1" applyProtection="1">
      <alignment horizontal="left" vertical="center" shrinkToFit="1"/>
    </xf>
    <xf numFmtId="0" fontId="5" fillId="0" borderId="11" xfId="0" applyFont="1" applyBorder="1" applyAlignment="1" applyProtection="1">
      <alignment horizontal="center" vertical="center"/>
    </xf>
    <xf numFmtId="0" fontId="5" fillId="0" borderId="32"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27" xfId="0" applyFont="1" applyFill="1" applyBorder="1" applyAlignment="1" applyProtection="1">
      <alignment horizontal="center" vertical="center"/>
    </xf>
    <xf numFmtId="0" fontId="5" fillId="5" borderId="27" xfId="0" applyFont="1" applyFill="1" applyBorder="1" applyAlignment="1" applyProtection="1">
      <alignment horizontal="center" vertical="center"/>
    </xf>
    <xf numFmtId="0" fontId="5" fillId="5" borderId="27" xfId="0" applyFont="1" applyFill="1" applyBorder="1" applyAlignment="1" applyProtection="1">
      <alignment vertical="center"/>
    </xf>
    <xf numFmtId="0" fontId="5" fillId="5" borderId="33" xfId="0" applyFont="1" applyFill="1" applyBorder="1" applyAlignment="1" applyProtection="1">
      <alignment horizontal="center" vertical="center"/>
    </xf>
    <xf numFmtId="0" fontId="18" fillId="0" borderId="0" xfId="0" applyFont="1" applyProtection="1">
      <alignment vertical="center"/>
    </xf>
    <xf numFmtId="0" fontId="1" fillId="0" borderId="0" xfId="0" applyFont="1" applyProtection="1">
      <alignment vertical="center"/>
    </xf>
    <xf numFmtId="0" fontId="0" fillId="0" borderId="0" xfId="0" applyAlignment="1" applyProtection="1">
      <alignment vertical="center" shrinkToFit="1"/>
    </xf>
    <xf numFmtId="0" fontId="5" fillId="0" borderId="25"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180"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178" fontId="5" fillId="0" borderId="0" xfId="0" applyNumberFormat="1" applyFont="1" applyFill="1" applyBorder="1" applyAlignment="1" applyProtection="1">
      <alignment horizontal="center" vertical="center"/>
    </xf>
    <xf numFmtId="179" fontId="5" fillId="0" borderId="5" xfId="0" applyNumberFormat="1" applyFont="1" applyFill="1" applyBorder="1" applyAlignment="1" applyProtection="1">
      <alignment horizontal="center" vertical="center" shrinkToFit="1"/>
    </xf>
    <xf numFmtId="0" fontId="34" fillId="0" borderId="25" xfId="0" applyFont="1" applyBorder="1" applyProtection="1">
      <alignment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right"/>
    </xf>
    <xf numFmtId="0" fontId="17" fillId="0" borderId="0" xfId="0" applyFont="1" applyBorder="1" applyAlignment="1" applyProtection="1">
      <alignment vertical="center" shrinkToFit="1"/>
    </xf>
    <xf numFmtId="179" fontId="5" fillId="0" borderId="0" xfId="0" applyNumberFormat="1" applyFont="1" applyFill="1" applyBorder="1" applyProtection="1">
      <alignment vertical="center"/>
    </xf>
    <xf numFmtId="179" fontId="12" fillId="0" borderId="26" xfId="0" applyNumberFormat="1" applyFont="1" applyBorder="1" applyAlignment="1" applyProtection="1">
      <alignment horizontal="center" vertical="center"/>
    </xf>
    <xf numFmtId="0" fontId="0" fillId="0" borderId="25" xfId="0" applyBorder="1" applyProtection="1">
      <alignment vertical="center"/>
    </xf>
    <xf numFmtId="183" fontId="0" fillId="0" borderId="26" xfId="0" applyNumberFormat="1" applyBorder="1" applyProtection="1">
      <alignment vertical="center"/>
    </xf>
    <xf numFmtId="176" fontId="14" fillId="0" borderId="0" xfId="0" applyNumberFormat="1" applyFont="1" applyBorder="1" applyAlignment="1" applyProtection="1">
      <alignment horizontal="right" vertical="center"/>
    </xf>
    <xf numFmtId="176" fontId="5" fillId="0" borderId="3" xfId="0" applyNumberFormat="1" applyFont="1" applyFill="1" applyBorder="1" applyProtection="1">
      <alignment vertical="center"/>
    </xf>
    <xf numFmtId="176" fontId="5" fillId="0" borderId="0" xfId="0" applyNumberFormat="1" applyFont="1" applyFill="1" applyBorder="1" applyProtection="1">
      <alignment vertical="center"/>
    </xf>
    <xf numFmtId="176" fontId="12" fillId="0" borderId="26" xfId="0" applyNumberFormat="1" applyFont="1" applyBorder="1" applyAlignment="1" applyProtection="1">
      <alignment horizontal="center" vertical="center"/>
    </xf>
    <xf numFmtId="0" fontId="17" fillId="0" borderId="25" xfId="0" applyFont="1" applyBorder="1" applyAlignment="1" applyProtection="1">
      <alignment horizontal="left" vertical="center" shrinkToFit="1"/>
    </xf>
    <xf numFmtId="179" fontId="12" fillId="0" borderId="0" xfId="0" applyNumberFormat="1" applyFont="1" applyBorder="1" applyAlignment="1" applyProtection="1">
      <alignment horizontal="center" vertical="center"/>
    </xf>
    <xf numFmtId="182" fontId="5" fillId="0" borderId="26" xfId="0" applyNumberFormat="1" applyFont="1" applyBorder="1" applyAlignment="1" applyProtection="1">
      <alignment horizontal="right" vertical="center"/>
    </xf>
    <xf numFmtId="182" fontId="5" fillId="0" borderId="0" xfId="0" applyNumberFormat="1" applyFont="1" applyFill="1" applyBorder="1" applyAlignment="1" applyProtection="1">
      <alignment horizontal="center" vertical="center"/>
    </xf>
    <xf numFmtId="0" fontId="5" fillId="0" borderId="25" xfId="0" applyFont="1" applyBorder="1" applyAlignment="1" applyProtection="1">
      <alignment horizontal="right" vertical="center"/>
    </xf>
    <xf numFmtId="177" fontId="6" fillId="0" borderId="0" xfId="0" applyNumberFormat="1" applyFont="1" applyFill="1" applyBorder="1" applyAlignment="1" applyProtection="1">
      <alignment horizontal="center" vertical="center"/>
    </xf>
    <xf numFmtId="182" fontId="5" fillId="0" borderId="0" xfId="0" applyNumberFormat="1" applyFont="1" applyBorder="1" applyAlignment="1" applyProtection="1">
      <alignment horizontal="right" vertical="center"/>
    </xf>
    <xf numFmtId="0" fontId="8" fillId="0" borderId="0" xfId="0" applyFont="1" applyBorder="1" applyProtection="1">
      <alignment vertical="center"/>
    </xf>
    <xf numFmtId="176" fontId="33" fillId="0" borderId="11" xfId="0" applyNumberFormat="1" applyFont="1" applyFill="1" applyBorder="1" applyAlignment="1" applyProtection="1">
      <alignment horizontal="right" vertical="center"/>
      <protection locked="0"/>
    </xf>
    <xf numFmtId="0" fontId="0" fillId="0" borderId="0" xfId="0" applyFont="1" applyBorder="1" applyProtection="1">
      <alignment vertical="center"/>
    </xf>
    <xf numFmtId="0" fontId="5" fillId="0" borderId="25" xfId="0" applyFont="1" applyBorder="1" applyAlignment="1" applyProtection="1">
      <alignment horizontal="left" vertical="center"/>
    </xf>
    <xf numFmtId="191" fontId="5" fillId="0" borderId="0" xfId="1" applyNumberFormat="1" applyFont="1" applyBorder="1" applyAlignment="1" applyProtection="1">
      <alignment horizontal="center" vertical="center"/>
    </xf>
    <xf numFmtId="189" fontId="5" fillId="0" borderId="0" xfId="1" applyNumberFormat="1" applyFont="1" applyBorder="1" applyAlignment="1" applyProtection="1">
      <alignment horizontal="left" vertical="center"/>
    </xf>
    <xf numFmtId="38" fontId="5" fillId="0" borderId="0" xfId="2" applyFont="1" applyBorder="1" applyAlignment="1" applyProtection="1">
      <alignment horizontal="right" vertical="center" wrapText="1"/>
    </xf>
    <xf numFmtId="188" fontId="5" fillId="0" borderId="0" xfId="1" applyNumberFormat="1" applyFont="1" applyBorder="1" applyAlignment="1" applyProtection="1">
      <alignment horizontal="right" vertical="center"/>
    </xf>
    <xf numFmtId="38" fontId="5" fillId="0" borderId="0" xfId="2" applyFont="1" applyBorder="1" applyAlignment="1" applyProtection="1">
      <alignment vertical="center" wrapText="1"/>
    </xf>
    <xf numFmtId="0" fontId="5" fillId="0" borderId="0" xfId="0" applyFont="1" applyFill="1" applyBorder="1" applyAlignment="1" applyProtection="1">
      <alignment vertical="center"/>
    </xf>
    <xf numFmtId="182" fontId="5" fillId="0" borderId="0" xfId="1" applyNumberFormat="1" applyFont="1" applyBorder="1" applyAlignment="1" applyProtection="1">
      <alignment horizontal="right"/>
    </xf>
    <xf numFmtId="0" fontId="29" fillId="0" borderId="5" xfId="0" applyFont="1" applyBorder="1" applyAlignment="1" applyProtection="1">
      <alignment vertical="center" shrinkToFit="1"/>
    </xf>
    <xf numFmtId="186" fontId="12" fillId="0" borderId="0" xfId="1" applyNumberFormat="1" applyFont="1" applyBorder="1" applyAlignment="1" applyProtection="1">
      <alignment horizontal="center" vertical="center"/>
    </xf>
    <xf numFmtId="38" fontId="17" fillId="0" borderId="25" xfId="2" applyFont="1" applyBorder="1" applyAlignment="1" applyProtection="1">
      <alignment vertical="center" shrinkToFit="1"/>
    </xf>
    <xf numFmtId="177" fontId="5" fillId="0" borderId="11" xfId="0" applyNumberFormat="1" applyFont="1" applyFill="1" applyBorder="1" applyAlignment="1" applyProtection="1">
      <alignment horizontal="right" vertical="center"/>
    </xf>
    <xf numFmtId="186" fontId="5" fillId="0" borderId="26" xfId="1" applyNumberFormat="1" applyFont="1" applyBorder="1" applyAlignment="1" applyProtection="1">
      <alignment horizontal="center" vertical="center"/>
    </xf>
    <xf numFmtId="38" fontId="17" fillId="0" borderId="0" xfId="2" applyFont="1" applyBorder="1" applyAlignment="1" applyProtection="1">
      <alignment vertical="center" shrinkToFit="1"/>
    </xf>
    <xf numFmtId="0" fontId="3" fillId="0" borderId="5" xfId="0" applyFont="1" applyBorder="1" applyAlignment="1" applyProtection="1">
      <alignment vertical="center" shrinkToFit="1"/>
    </xf>
    <xf numFmtId="186" fontId="5" fillId="0" borderId="0" xfId="1" applyNumberFormat="1" applyFont="1" applyBorder="1" applyAlignment="1" applyProtection="1">
      <alignment horizontal="center" vertical="center"/>
    </xf>
    <xf numFmtId="190" fontId="17" fillId="5" borderId="35" xfId="0" applyNumberFormat="1" applyFont="1" applyFill="1" applyBorder="1" applyAlignment="1" applyProtection="1">
      <alignment horizontal="right" vertical="top" wrapText="1"/>
    </xf>
    <xf numFmtId="187" fontId="17" fillId="5" borderId="36" xfId="0" applyNumberFormat="1" applyFont="1" applyFill="1" applyBorder="1" applyAlignment="1" applyProtection="1">
      <alignment horizontal="left" vertical="top" wrapText="1"/>
    </xf>
    <xf numFmtId="0" fontId="34" fillId="5" borderId="37" xfId="0" applyFont="1" applyFill="1" applyBorder="1" applyAlignment="1" applyProtection="1">
      <alignment horizontal="center" vertical="center"/>
    </xf>
    <xf numFmtId="0" fontId="5" fillId="5" borderId="2" xfId="0" applyFont="1" applyFill="1" applyBorder="1" applyAlignment="1" applyProtection="1">
      <alignment vertical="center"/>
    </xf>
    <xf numFmtId="0" fontId="5" fillId="5" borderId="34" xfId="0" applyFont="1" applyFill="1" applyBorder="1" applyAlignment="1" applyProtection="1">
      <alignment vertical="center"/>
    </xf>
    <xf numFmtId="0" fontId="5" fillId="5" borderId="3" xfId="0" applyFont="1" applyFill="1" applyBorder="1" applyAlignment="1" applyProtection="1">
      <alignment vertical="center"/>
    </xf>
    <xf numFmtId="0" fontId="5" fillId="5" borderId="38" xfId="0" applyFont="1" applyFill="1" applyBorder="1" applyAlignment="1" applyProtection="1">
      <alignment vertical="center"/>
    </xf>
    <xf numFmtId="0" fontId="5" fillId="5" borderId="39" xfId="0" applyFont="1" applyFill="1" applyBorder="1" applyAlignment="1" applyProtection="1">
      <alignment vertical="center"/>
    </xf>
    <xf numFmtId="0" fontId="5" fillId="5" borderId="36" xfId="0" applyFont="1" applyFill="1" applyBorder="1" applyAlignment="1" applyProtection="1">
      <alignment vertical="center"/>
    </xf>
    <xf numFmtId="0" fontId="5" fillId="0" borderId="40" xfId="0" applyFont="1" applyBorder="1" applyAlignment="1" applyProtection="1">
      <alignment horizontal="center" vertical="center"/>
    </xf>
    <xf numFmtId="0" fontId="5" fillId="0" borderId="40" xfId="0" applyFont="1" applyBorder="1" applyAlignment="1" applyProtection="1">
      <alignment horizontal="center" vertical="center" shrinkToFit="1"/>
    </xf>
    <xf numFmtId="178" fontId="5" fillId="4" borderId="40" xfId="0" applyNumberFormat="1" applyFont="1" applyFill="1" applyBorder="1" applyAlignment="1" applyProtection="1">
      <alignment horizontal="center" vertical="center"/>
      <protection locked="0"/>
    </xf>
    <xf numFmtId="179" fontId="5" fillId="4" borderId="41" xfId="0" applyNumberFormat="1" applyFont="1" applyFill="1" applyBorder="1" applyAlignment="1" applyProtection="1">
      <alignment horizontal="center" vertical="center" shrinkToFit="1"/>
      <protection locked="0"/>
    </xf>
    <xf numFmtId="31" fontId="5" fillId="7" borderId="9" xfId="0" applyNumberFormat="1" applyFont="1" applyFill="1" applyBorder="1" applyAlignment="1" applyProtection="1">
      <alignment horizontal="center" vertical="center"/>
      <protection locked="0"/>
    </xf>
    <xf numFmtId="0" fontId="5" fillId="7" borderId="9" xfId="0" applyFont="1" applyFill="1" applyBorder="1" applyAlignment="1" applyProtection="1">
      <alignment horizontal="center" vertical="center"/>
      <protection locked="0"/>
    </xf>
    <xf numFmtId="0" fontId="5" fillId="7" borderId="10" xfId="0" applyFont="1" applyFill="1" applyBorder="1" applyAlignment="1" applyProtection="1">
      <alignment horizontal="center" vertical="center"/>
      <protection locked="0"/>
    </xf>
    <xf numFmtId="178" fontId="5" fillId="4" borderId="11" xfId="0" applyNumberFormat="1" applyFont="1" applyFill="1" applyBorder="1" applyProtection="1">
      <alignment vertical="center"/>
      <protection locked="0"/>
    </xf>
    <xf numFmtId="0" fontId="5" fillId="5" borderId="1" xfId="0" applyFont="1" applyFill="1" applyBorder="1" applyAlignment="1" applyProtection="1">
      <alignment horizontal="left" vertical="center"/>
    </xf>
    <xf numFmtId="0" fontId="37" fillId="0" borderId="0" xfId="0" applyFont="1" applyBorder="1" applyProtection="1">
      <alignment vertical="center"/>
    </xf>
    <xf numFmtId="0" fontId="14" fillId="0" borderId="0"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0" xfId="0" applyFont="1" applyBorder="1" applyAlignment="1" applyProtection="1">
      <alignment vertical="center" shrinkToFit="1"/>
    </xf>
    <xf numFmtId="0" fontId="0" fillId="0" borderId="0" xfId="0" applyBorder="1" applyAlignment="1" applyProtection="1">
      <alignment vertical="center" shrinkToFit="1"/>
    </xf>
    <xf numFmtId="0" fontId="9" fillId="0" borderId="0" xfId="0" applyFont="1" applyBorder="1" applyAlignment="1" applyProtection="1">
      <alignment horizontal="left" vertical="center" shrinkToFit="1"/>
    </xf>
    <xf numFmtId="0" fontId="9" fillId="0" borderId="5" xfId="0" applyFont="1" applyBorder="1" applyAlignment="1" applyProtection="1">
      <alignment horizontal="left" vertical="center" shrinkToFit="1"/>
    </xf>
    <xf numFmtId="0" fontId="5" fillId="0" borderId="0" xfId="0" applyFont="1" applyBorder="1" applyAlignment="1" applyProtection="1">
      <alignment horizontal="center" vertical="center"/>
    </xf>
    <xf numFmtId="0" fontId="5" fillId="0" borderId="0" xfId="0" applyFont="1" applyBorder="1" applyAlignment="1" applyProtection="1">
      <alignment shrinkToFit="1"/>
    </xf>
    <xf numFmtId="0" fontId="0" fillId="0" borderId="0" xfId="0" applyBorder="1" applyAlignment="1" applyProtection="1">
      <alignment shrinkToFit="1"/>
    </xf>
    <xf numFmtId="176" fontId="33" fillId="0" borderId="11" xfId="0" applyNumberFormat="1" applyFont="1" applyFill="1" applyBorder="1" applyAlignment="1" applyProtection="1">
      <alignment horizontal="right" vertical="center"/>
    </xf>
    <xf numFmtId="178" fontId="5" fillId="0" borderId="0" xfId="0" applyNumberFormat="1" applyFont="1" applyFill="1" applyBorder="1" applyProtection="1">
      <alignment vertical="center"/>
    </xf>
    <xf numFmtId="0" fontId="0" fillId="0" borderId="74" xfId="0" applyBorder="1" applyProtection="1">
      <alignment vertical="center"/>
      <protection locked="0"/>
    </xf>
    <xf numFmtId="0" fontId="9" fillId="0" borderId="74" xfId="0" applyFont="1" applyBorder="1" applyAlignment="1" applyProtection="1">
      <alignment horizontal="center" vertical="center"/>
      <protection locked="0"/>
    </xf>
    <xf numFmtId="177" fontId="5" fillId="4" borderId="11" xfId="0" applyNumberFormat="1" applyFont="1" applyFill="1" applyBorder="1" applyAlignment="1" applyProtection="1">
      <alignment horizontal="right" vertical="center"/>
      <protection locked="0"/>
    </xf>
    <xf numFmtId="177" fontId="12" fillId="4" borderId="11" xfId="0" applyNumberFormat="1" applyFont="1" applyFill="1" applyBorder="1" applyAlignment="1" applyProtection="1">
      <alignment horizontal="right" vertical="center"/>
      <protection locked="0"/>
    </xf>
    <xf numFmtId="0" fontId="17" fillId="0" borderId="74" xfId="0" applyFont="1" applyBorder="1" applyAlignment="1" applyProtection="1">
      <alignment horizontal="center" vertical="center"/>
      <protection locked="0"/>
    </xf>
    <xf numFmtId="31" fontId="5" fillId="0" borderId="44" xfId="0" applyNumberFormat="1" applyFont="1" applyBorder="1" applyAlignment="1" applyProtection="1">
      <alignment horizontal="center" vertical="center"/>
      <protection locked="0"/>
    </xf>
    <xf numFmtId="31" fontId="5" fillId="0" borderId="45" xfId="0" applyNumberFormat="1" applyFont="1" applyBorder="1" applyAlignment="1" applyProtection="1">
      <alignment horizontal="center" vertical="center"/>
      <protection locked="0"/>
    </xf>
    <xf numFmtId="0" fontId="0" fillId="2" borderId="35" xfId="0" applyFill="1" applyBorder="1" applyAlignment="1" applyProtection="1">
      <alignment horizontal="center" vertical="center" shrinkToFit="1"/>
      <protection locked="0"/>
    </xf>
    <xf numFmtId="0" fontId="0" fillId="2" borderId="39" xfId="0" applyFill="1" applyBorder="1" applyAlignment="1" applyProtection="1">
      <alignment horizontal="center" vertical="center" shrinkToFit="1"/>
      <protection locked="0"/>
    </xf>
    <xf numFmtId="0" fontId="0" fillId="2" borderId="36" xfId="0" applyFill="1" applyBorder="1" applyAlignment="1" applyProtection="1">
      <alignment horizontal="center" vertical="center" shrinkToFit="1"/>
      <protection locked="0"/>
    </xf>
    <xf numFmtId="0" fontId="12" fillId="2" borderId="37" xfId="0" applyFont="1" applyFill="1" applyBorder="1" applyAlignment="1" applyProtection="1">
      <alignment horizontal="center" vertical="center" shrinkToFit="1"/>
      <protection locked="0"/>
    </xf>
    <xf numFmtId="0" fontId="4" fillId="2" borderId="27" xfId="0" applyFont="1" applyFill="1" applyBorder="1" applyAlignment="1" applyProtection="1">
      <alignment horizontal="center" vertical="center" shrinkToFit="1"/>
      <protection locked="0"/>
    </xf>
    <xf numFmtId="0" fontId="4" fillId="2" borderId="46" xfId="0" applyFont="1" applyFill="1" applyBorder="1" applyAlignment="1" applyProtection="1">
      <alignment horizontal="center" vertical="center" shrinkToFit="1"/>
      <protection locked="0"/>
    </xf>
    <xf numFmtId="0" fontId="12" fillId="4" borderId="47" xfId="0" applyFont="1" applyFill="1" applyBorder="1" applyAlignment="1" applyProtection="1">
      <alignment horizontal="center" vertical="center" shrinkToFit="1"/>
      <protection locked="0"/>
    </xf>
    <xf numFmtId="0" fontId="12" fillId="4" borderId="3" xfId="0" applyFont="1" applyFill="1" applyBorder="1" applyAlignment="1" applyProtection="1">
      <alignment horizontal="center" vertical="center" shrinkToFit="1"/>
      <protection locked="0"/>
    </xf>
    <xf numFmtId="0" fontId="12" fillId="4" borderId="38" xfId="0" applyFont="1" applyFill="1" applyBorder="1" applyAlignment="1" applyProtection="1">
      <alignment horizontal="center" vertical="center" shrinkToFit="1"/>
      <protection locked="0"/>
    </xf>
    <xf numFmtId="0" fontId="12" fillId="4" borderId="6" xfId="0" applyFont="1" applyFill="1" applyBorder="1" applyAlignment="1" applyProtection="1">
      <alignment horizontal="center" vertical="center" shrinkToFit="1"/>
      <protection locked="0"/>
    </xf>
    <xf numFmtId="0" fontId="12" fillId="4" borderId="7" xfId="0" applyFont="1" applyFill="1" applyBorder="1" applyAlignment="1" applyProtection="1">
      <alignment horizontal="center" vertical="center" shrinkToFit="1"/>
      <protection locked="0"/>
    </xf>
    <xf numFmtId="0" fontId="12" fillId="4" borderId="8" xfId="0" applyFont="1" applyFill="1" applyBorder="1" applyAlignment="1" applyProtection="1">
      <alignment horizontal="center" vertical="center" shrinkToFit="1"/>
      <protection locked="0"/>
    </xf>
    <xf numFmtId="0" fontId="11" fillId="6" borderId="48" xfId="0" applyFont="1" applyFill="1" applyBorder="1" applyAlignment="1" applyProtection="1">
      <alignment horizontal="center" vertical="center"/>
    </xf>
    <xf numFmtId="0" fontId="11" fillId="6" borderId="49" xfId="0" applyFont="1" applyFill="1" applyBorder="1" applyAlignment="1" applyProtection="1">
      <alignment horizontal="center" vertical="center"/>
    </xf>
    <xf numFmtId="0" fontId="11" fillId="6" borderId="50" xfId="0" applyFont="1" applyFill="1" applyBorder="1" applyAlignment="1" applyProtection="1">
      <alignment horizontal="center" vertical="center"/>
    </xf>
    <xf numFmtId="31" fontId="0" fillId="2" borderId="35" xfId="0" applyNumberFormat="1"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181" fontId="5" fillId="2" borderId="2" xfId="0" applyNumberFormat="1" applyFont="1" applyFill="1" applyBorder="1" applyAlignment="1" applyProtection="1">
      <alignment horizontal="left" vertical="center"/>
      <protection locked="0"/>
    </xf>
    <xf numFmtId="181" fontId="5" fillId="2" borderId="31" xfId="0" applyNumberFormat="1" applyFont="1" applyFill="1" applyBorder="1" applyAlignment="1" applyProtection="1">
      <alignment horizontal="left" vertical="center"/>
      <protection locked="0"/>
    </xf>
    <xf numFmtId="0" fontId="5" fillId="0" borderId="54" xfId="0" applyFont="1" applyBorder="1" applyAlignment="1" applyProtection="1">
      <alignment horizontal="center" vertical="center" wrapText="1"/>
    </xf>
    <xf numFmtId="0" fontId="0" fillId="0" borderId="55" xfId="0" applyBorder="1" applyAlignment="1" applyProtection="1">
      <alignment horizontal="center" vertical="center"/>
    </xf>
    <xf numFmtId="0" fontId="6" fillId="4" borderId="29" xfId="0" applyFont="1" applyFill="1" applyBorder="1" applyAlignment="1" applyProtection="1">
      <alignment horizontal="center" vertical="center"/>
      <protection locked="0"/>
    </xf>
    <xf numFmtId="0" fontId="6" fillId="4" borderId="56" xfId="0" applyFont="1" applyFill="1" applyBorder="1" applyAlignment="1" applyProtection="1">
      <alignment horizontal="center" vertical="center"/>
      <protection locked="0"/>
    </xf>
    <xf numFmtId="0" fontId="0" fillId="2" borderId="57" xfId="0" applyFill="1" applyBorder="1" applyAlignment="1" applyProtection="1">
      <alignment horizontal="center" vertical="center" shrinkToFit="1"/>
      <protection locked="0"/>
    </xf>
    <xf numFmtId="0" fontId="0" fillId="2" borderId="58" xfId="0" applyFill="1" applyBorder="1" applyAlignment="1" applyProtection="1">
      <alignment vertical="center" shrinkToFit="1"/>
      <protection locked="0"/>
    </xf>
    <xf numFmtId="0" fontId="0" fillId="2" borderId="59" xfId="0" applyFill="1" applyBorder="1" applyAlignment="1" applyProtection="1">
      <alignment vertical="center" shrinkToFit="1"/>
      <protection locked="0"/>
    </xf>
    <xf numFmtId="180" fontId="5" fillId="4" borderId="1" xfId="0" applyNumberFormat="1" applyFont="1" applyFill="1" applyBorder="1" applyAlignment="1" applyProtection="1">
      <alignment horizontal="right" vertical="center"/>
      <protection locked="0"/>
    </xf>
    <xf numFmtId="180" fontId="5" fillId="4" borderId="34" xfId="0" applyNumberFormat="1" applyFont="1" applyFill="1" applyBorder="1" applyAlignment="1" applyProtection="1">
      <alignment horizontal="right" vertical="center"/>
      <protection locked="0"/>
    </xf>
    <xf numFmtId="0" fontId="32" fillId="4" borderId="60" xfId="0" applyFont="1" applyFill="1" applyBorder="1" applyAlignment="1" applyProtection="1">
      <alignment horizontal="center" vertical="center" shrinkToFit="1"/>
      <protection locked="0"/>
    </xf>
    <xf numFmtId="0" fontId="32" fillId="4" borderId="61" xfId="0" applyFont="1" applyFill="1" applyBorder="1" applyAlignment="1" applyProtection="1">
      <alignment horizontal="center" vertical="center" shrinkToFit="1"/>
      <protection locked="0"/>
    </xf>
    <xf numFmtId="0" fontId="32" fillId="4" borderId="62" xfId="0" applyFont="1" applyFill="1" applyBorder="1" applyAlignment="1" applyProtection="1">
      <alignment horizontal="center" vertical="center" shrinkToFit="1"/>
      <protection locked="0"/>
    </xf>
    <xf numFmtId="0" fontId="32" fillId="4" borderId="35" xfId="0" applyFont="1" applyFill="1" applyBorder="1" applyAlignment="1" applyProtection="1">
      <alignment horizontal="center" vertical="center" shrinkToFit="1"/>
      <protection locked="0"/>
    </xf>
    <xf numFmtId="0" fontId="32" fillId="4" borderId="39" xfId="0" applyFont="1" applyFill="1" applyBorder="1" applyAlignment="1" applyProtection="1">
      <alignment horizontal="center" vertical="center" shrinkToFit="1"/>
      <protection locked="0"/>
    </xf>
    <xf numFmtId="0" fontId="32" fillId="4" borderId="52" xfId="0" applyFont="1" applyFill="1" applyBorder="1" applyAlignment="1" applyProtection="1">
      <alignment horizontal="center" vertical="center" shrinkToFit="1"/>
      <protection locked="0"/>
    </xf>
    <xf numFmtId="0" fontId="12" fillId="2" borderId="1" xfId="0" applyFont="1" applyFill="1" applyBorder="1" applyAlignment="1" applyProtection="1">
      <alignment horizontal="center" vertical="center" shrinkToFit="1"/>
      <protection locked="0"/>
    </xf>
    <xf numFmtId="0" fontId="12" fillId="2" borderId="2" xfId="0" applyFont="1" applyFill="1" applyBorder="1" applyAlignment="1" applyProtection="1">
      <alignment horizontal="center" vertical="center" shrinkToFit="1"/>
      <protection locked="0"/>
    </xf>
    <xf numFmtId="0" fontId="12" fillId="2" borderId="31" xfId="0" applyFont="1" applyFill="1" applyBorder="1" applyAlignment="1" applyProtection="1">
      <alignment horizontal="center" vertical="center" shrinkToFit="1"/>
      <protection locked="0"/>
    </xf>
    <xf numFmtId="0" fontId="5" fillId="0" borderId="32" xfId="0" applyFont="1" applyBorder="1" applyAlignment="1" applyProtection="1">
      <alignment horizontal="center" vertical="center" shrinkToFit="1"/>
    </xf>
    <xf numFmtId="0" fontId="5" fillId="0" borderId="17" xfId="0" applyFont="1" applyBorder="1" applyAlignment="1" applyProtection="1">
      <alignment horizontal="center" vertical="center" shrinkToFit="1"/>
    </xf>
    <xf numFmtId="0" fontId="5" fillId="0" borderId="44" xfId="0" applyFont="1" applyBorder="1" applyAlignment="1" applyProtection="1">
      <alignment horizontal="center" vertical="center" shrinkToFit="1"/>
    </xf>
    <xf numFmtId="0" fontId="0" fillId="7" borderId="42"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0" fillId="7" borderId="10" xfId="0" applyFill="1" applyBorder="1" applyAlignment="1" applyProtection="1">
      <alignment vertical="center"/>
    </xf>
    <xf numFmtId="0" fontId="0" fillId="7" borderId="43" xfId="0" applyFill="1" applyBorder="1" applyAlignment="1" applyProtection="1">
      <alignment vertical="center"/>
    </xf>
    <xf numFmtId="0" fontId="0" fillId="0" borderId="32" xfId="0" applyBorder="1" applyAlignment="1" applyProtection="1">
      <alignment vertical="center" wrapText="1"/>
    </xf>
    <xf numFmtId="0" fontId="0" fillId="0" borderId="44" xfId="0" applyBorder="1" applyAlignment="1" applyProtection="1">
      <alignment vertical="center" wrapText="1"/>
    </xf>
    <xf numFmtId="0" fontId="0" fillId="0" borderId="17" xfId="0" applyBorder="1" applyAlignment="1" applyProtection="1">
      <alignment vertical="center" wrapText="1"/>
    </xf>
    <xf numFmtId="0" fontId="5" fillId="0" borderId="45" xfId="0" applyFont="1" applyBorder="1" applyAlignment="1" applyProtection="1">
      <alignment horizontal="center" vertical="center" shrinkToFit="1"/>
    </xf>
    <xf numFmtId="184" fontId="9" fillId="0" borderId="47" xfId="0" applyNumberFormat="1" applyFont="1" applyBorder="1" applyAlignment="1" applyProtection="1">
      <alignment horizontal="center" vertical="center" wrapText="1"/>
    </xf>
    <xf numFmtId="184" fontId="9" fillId="0" borderId="38" xfId="0" applyNumberFormat="1" applyFont="1" applyBorder="1" applyAlignment="1" applyProtection="1">
      <alignment horizontal="center" vertical="center" wrapText="1"/>
    </xf>
    <xf numFmtId="184" fontId="9" fillId="0" borderId="35" xfId="0" applyNumberFormat="1" applyFont="1" applyBorder="1" applyAlignment="1" applyProtection="1">
      <alignment horizontal="center" vertical="center" wrapText="1"/>
    </xf>
    <xf numFmtId="184" fontId="9" fillId="0" borderId="36" xfId="0" applyNumberFormat="1" applyFont="1" applyBorder="1" applyAlignment="1" applyProtection="1">
      <alignment horizontal="center" vertical="center" wrapText="1"/>
    </xf>
    <xf numFmtId="0" fontId="9" fillId="0" borderId="47" xfId="0" applyFont="1" applyBorder="1" applyAlignment="1" applyProtection="1">
      <alignment horizontal="center" vertical="center" wrapText="1"/>
    </xf>
    <xf numFmtId="0" fontId="10" fillId="0" borderId="38" xfId="0" applyFont="1" applyBorder="1" applyAlignment="1" applyProtection="1">
      <alignment horizontal="center" vertical="center" wrapText="1"/>
    </xf>
    <xf numFmtId="0" fontId="10" fillId="0" borderId="35" xfId="0" applyFont="1" applyBorder="1" applyAlignment="1" applyProtection="1">
      <alignment horizontal="center" vertical="center" wrapText="1"/>
    </xf>
    <xf numFmtId="0" fontId="10" fillId="0" borderId="36" xfId="0" applyFont="1" applyBorder="1" applyAlignment="1" applyProtection="1">
      <alignment horizontal="center" vertical="center" wrapText="1"/>
    </xf>
    <xf numFmtId="0" fontId="5" fillId="0" borderId="47" xfId="0" applyFont="1" applyBorder="1" applyAlignment="1" applyProtection="1">
      <alignment vertical="center" wrapText="1"/>
    </xf>
    <xf numFmtId="0" fontId="0" fillId="0" borderId="3" xfId="0" applyBorder="1" applyAlignment="1" applyProtection="1">
      <alignment vertical="center" wrapText="1"/>
    </xf>
    <xf numFmtId="0" fontId="0" fillId="0" borderId="51" xfId="0" applyBorder="1" applyAlignment="1" applyProtection="1">
      <alignment vertical="center" wrapText="1"/>
    </xf>
    <xf numFmtId="0" fontId="5" fillId="0" borderId="4" xfId="0" applyFont="1" applyBorder="1" applyAlignment="1" applyProtection="1">
      <alignment vertical="center" wrapText="1"/>
    </xf>
    <xf numFmtId="0" fontId="0" fillId="0" borderId="0" xfId="0" applyBorder="1" applyAlignment="1" applyProtection="1">
      <alignment vertical="center" wrapText="1"/>
    </xf>
    <xf numFmtId="0" fontId="0" fillId="0" borderId="63" xfId="0" applyBorder="1" applyAlignment="1" applyProtection="1">
      <alignment vertical="center" wrapText="1"/>
    </xf>
    <xf numFmtId="0" fontId="0" fillId="0" borderId="6" xfId="0" applyBorder="1" applyAlignment="1" applyProtection="1">
      <alignment vertical="center" wrapText="1"/>
    </xf>
    <xf numFmtId="0" fontId="0" fillId="0" borderId="7" xfId="0" applyBorder="1" applyAlignment="1" applyProtection="1">
      <alignment vertical="center" wrapText="1"/>
    </xf>
    <xf numFmtId="0" fontId="0" fillId="0" borderId="22" xfId="0" applyBorder="1" applyAlignment="1" applyProtection="1">
      <alignment vertical="center" wrapText="1"/>
    </xf>
    <xf numFmtId="0" fontId="9" fillId="5" borderId="6" xfId="0" applyFont="1" applyFill="1" applyBorder="1" applyAlignment="1" applyProtection="1">
      <alignment horizontal="center" vertical="center" shrinkToFit="1"/>
    </xf>
    <xf numFmtId="0" fontId="9" fillId="5" borderId="8" xfId="0" applyFont="1" applyFill="1" applyBorder="1" applyAlignment="1" applyProtection="1">
      <alignment horizontal="center" vertical="center" shrinkToFit="1"/>
    </xf>
    <xf numFmtId="0" fontId="9" fillId="5" borderId="47" xfId="0" applyFont="1" applyFill="1" applyBorder="1" applyAlignment="1" applyProtection="1">
      <alignment horizontal="center" vertical="center" shrinkToFit="1"/>
    </xf>
    <xf numFmtId="0" fontId="9" fillId="5" borderId="38" xfId="0" applyFont="1" applyFill="1" applyBorder="1" applyAlignment="1" applyProtection="1">
      <alignment horizontal="center" vertical="center" shrinkToFit="1"/>
    </xf>
    <xf numFmtId="0" fontId="20" fillId="0" borderId="64" xfId="0" applyFont="1" applyBorder="1" applyAlignment="1" applyProtection="1">
      <alignment horizontal="center" vertical="center"/>
    </xf>
    <xf numFmtId="0" fontId="16" fillId="0" borderId="45" xfId="0" applyFont="1" applyBorder="1" applyAlignment="1" applyProtection="1">
      <alignment horizontal="center" vertical="center"/>
    </xf>
    <xf numFmtId="0" fontId="0" fillId="0" borderId="57" xfId="0" applyFont="1" applyBorder="1" applyAlignment="1" applyProtection="1">
      <alignment horizontal="left" vertical="center" wrapText="1"/>
    </xf>
    <xf numFmtId="0" fontId="0" fillId="0" borderId="58" xfId="0" applyFont="1" applyBorder="1" applyAlignment="1" applyProtection="1">
      <alignment horizontal="left" vertical="center" wrapText="1"/>
    </xf>
    <xf numFmtId="0" fontId="0" fillId="0" borderId="65" xfId="0" applyFont="1" applyBorder="1" applyAlignment="1" applyProtection="1">
      <alignment horizontal="left" vertical="center" wrapText="1"/>
    </xf>
    <xf numFmtId="0" fontId="0" fillId="0" borderId="35" xfId="0" applyFont="1" applyBorder="1" applyAlignment="1" applyProtection="1">
      <alignment horizontal="left" vertical="center" wrapText="1"/>
    </xf>
    <xf numFmtId="0" fontId="0" fillId="0" borderId="39" xfId="0" applyFont="1" applyBorder="1" applyAlignment="1" applyProtection="1">
      <alignment horizontal="left" vertical="center" wrapText="1"/>
    </xf>
    <xf numFmtId="0" fontId="0" fillId="0" borderId="52"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4" xfId="0" applyFont="1" applyBorder="1" applyAlignment="1" applyProtection="1">
      <alignment horizontal="center" vertical="center"/>
    </xf>
    <xf numFmtId="178" fontId="7" fillId="0" borderId="16" xfId="0" applyNumberFormat="1" applyFont="1" applyBorder="1" applyAlignment="1" applyProtection="1">
      <alignment horizontal="center" vertical="center"/>
    </xf>
    <xf numFmtId="178" fontId="7" fillId="0" borderId="11" xfId="0" applyNumberFormat="1" applyFont="1" applyBorder="1" applyAlignment="1" applyProtection="1">
      <alignment horizontal="center" vertical="center"/>
    </xf>
    <xf numFmtId="0" fontId="5" fillId="5" borderId="53" xfId="0" applyFont="1" applyFill="1" applyBorder="1" applyAlignment="1" applyProtection="1">
      <alignment horizontal="center" vertical="center" wrapText="1"/>
    </xf>
    <xf numFmtId="0" fontId="0" fillId="5" borderId="10" xfId="0" applyFill="1" applyBorder="1" applyAlignment="1" applyProtection="1">
      <alignment horizontal="center" vertical="center" wrapText="1"/>
      <protection locked="0"/>
    </xf>
    <xf numFmtId="0" fontId="0" fillId="5" borderId="43" xfId="0" applyFill="1" applyBorder="1" applyAlignment="1" applyProtection="1">
      <alignment horizontal="center" vertical="center" wrapText="1"/>
      <protection locked="0"/>
    </xf>
    <xf numFmtId="0" fontId="20" fillId="0" borderId="32" xfId="0" applyFont="1" applyBorder="1" applyAlignment="1" applyProtection="1">
      <alignment horizontal="center" vertical="center"/>
    </xf>
    <xf numFmtId="177" fontId="7" fillId="0" borderId="32" xfId="0" applyNumberFormat="1" applyFont="1" applyBorder="1" applyAlignment="1" applyProtection="1">
      <alignment horizontal="center" vertical="center"/>
    </xf>
    <xf numFmtId="177" fontId="7" fillId="0" borderId="45" xfId="0" applyNumberFormat="1" applyFont="1" applyBorder="1" applyAlignment="1" applyProtection="1">
      <alignment horizontal="center" vertical="center"/>
    </xf>
    <xf numFmtId="0" fontId="20" fillId="0" borderId="32" xfId="0" applyFont="1" applyBorder="1" applyAlignment="1" applyProtection="1">
      <alignment horizontal="center" vertical="center" wrapText="1"/>
    </xf>
    <xf numFmtId="0" fontId="20" fillId="0" borderId="44" xfId="0" applyFont="1" applyBorder="1" applyAlignment="1" applyProtection="1">
      <alignment horizontal="center" vertical="center" wrapText="1"/>
    </xf>
    <xf numFmtId="0" fontId="16" fillId="0" borderId="17" xfId="0" applyFont="1" applyBorder="1" applyAlignment="1" applyProtection="1">
      <alignment horizontal="center" vertical="center" wrapText="1"/>
    </xf>
    <xf numFmtId="0" fontId="9" fillId="5" borderId="4" xfId="0" applyFont="1" applyFill="1" applyBorder="1" applyAlignment="1" applyProtection="1">
      <alignment horizontal="center" vertical="center" shrinkToFit="1"/>
    </xf>
    <xf numFmtId="0" fontId="9" fillId="5" borderId="5" xfId="0" applyFont="1" applyFill="1" applyBorder="1" applyAlignment="1" applyProtection="1">
      <alignment horizontal="center" vertical="center" shrinkToFit="1"/>
    </xf>
    <xf numFmtId="178" fontId="7" fillId="0" borderId="32" xfId="0" applyNumberFormat="1" applyFont="1" applyBorder="1" applyAlignment="1" applyProtection="1">
      <alignment horizontal="center" vertical="center" wrapText="1"/>
    </xf>
    <xf numFmtId="178" fontId="7" fillId="0" borderId="44" xfId="0" applyNumberFormat="1" applyFont="1" applyBorder="1" applyAlignment="1" applyProtection="1">
      <alignment horizontal="center" vertical="center" wrapText="1"/>
    </xf>
    <xf numFmtId="178" fontId="7" fillId="0" borderId="17" xfId="0" applyNumberFormat="1"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0" fillId="0" borderId="35" xfId="0" applyBorder="1" applyAlignment="1" applyProtection="1">
      <alignment vertical="center" wrapText="1"/>
    </xf>
    <xf numFmtId="0" fontId="0" fillId="0" borderId="39" xfId="0" applyBorder="1" applyAlignment="1" applyProtection="1">
      <alignment vertical="center" wrapText="1"/>
    </xf>
    <xf numFmtId="0" fontId="0" fillId="0" borderId="52" xfId="0" applyBorder="1" applyAlignment="1" applyProtection="1">
      <alignment vertical="center" wrapText="1"/>
    </xf>
    <xf numFmtId="0" fontId="0" fillId="0" borderId="47" xfId="0" applyFont="1" applyBorder="1" applyAlignment="1" applyProtection="1">
      <alignment vertical="center"/>
    </xf>
    <xf numFmtId="0" fontId="2" fillId="0" borderId="3" xfId="0" applyFont="1" applyBorder="1" applyAlignment="1" applyProtection="1">
      <alignment vertical="center"/>
    </xf>
    <xf numFmtId="0" fontId="2" fillId="0" borderId="51"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Border="1" applyAlignment="1" applyProtection="1">
      <alignment vertical="center"/>
    </xf>
    <xf numFmtId="0" fontId="2" fillId="0" borderId="63" xfId="0" applyFont="1" applyBorder="1" applyAlignment="1" applyProtection="1">
      <alignment vertical="center"/>
    </xf>
    <xf numFmtId="0" fontId="2" fillId="0" borderId="35" xfId="0" applyFont="1" applyBorder="1" applyAlignment="1" applyProtection="1">
      <alignment vertical="center"/>
    </xf>
    <xf numFmtId="0" fontId="2" fillId="0" borderId="39" xfId="0" applyFont="1" applyBorder="1" applyAlignment="1" applyProtection="1">
      <alignment vertical="center"/>
    </xf>
    <xf numFmtId="0" fontId="2" fillId="0" borderId="52" xfId="0" applyFont="1" applyBorder="1" applyAlignment="1" applyProtection="1">
      <alignment vertical="center"/>
    </xf>
    <xf numFmtId="179" fontId="7" fillId="0" borderId="32" xfId="0" applyNumberFormat="1" applyFont="1" applyBorder="1" applyAlignment="1" applyProtection="1">
      <alignment horizontal="center" vertical="center"/>
    </xf>
    <xf numFmtId="179" fontId="7" fillId="0" borderId="45" xfId="0" applyNumberFormat="1" applyFont="1" applyBorder="1" applyAlignment="1" applyProtection="1">
      <alignment horizontal="center" vertical="center"/>
    </xf>
    <xf numFmtId="181" fontId="5" fillId="4" borderId="1" xfId="0" applyNumberFormat="1" applyFont="1" applyFill="1" applyBorder="1" applyAlignment="1" applyProtection="1">
      <alignment horizontal="left" vertical="top" wrapText="1" shrinkToFit="1"/>
      <protection locked="0"/>
    </xf>
    <xf numFmtId="181" fontId="5" fillId="4" borderId="2" xfId="0" applyNumberFormat="1" applyFont="1" applyFill="1" applyBorder="1" applyAlignment="1" applyProtection="1">
      <alignment horizontal="left" vertical="top" shrinkToFit="1"/>
      <protection locked="0"/>
    </xf>
    <xf numFmtId="181" fontId="5" fillId="4" borderId="34" xfId="0" applyNumberFormat="1" applyFont="1" applyFill="1" applyBorder="1" applyAlignment="1" applyProtection="1">
      <alignment horizontal="left" vertical="top" shrinkToFit="1"/>
      <protection locked="0"/>
    </xf>
    <xf numFmtId="0" fontId="5" fillId="5" borderId="47" xfId="0" applyFont="1" applyFill="1" applyBorder="1" applyAlignment="1" applyProtection="1">
      <alignment horizontal="left" vertical="center"/>
    </xf>
    <xf numFmtId="0" fontId="5" fillId="5" borderId="35" xfId="0" applyFont="1" applyFill="1" applyBorder="1" applyAlignment="1" applyProtection="1">
      <alignment horizontal="left" vertical="center"/>
    </xf>
    <xf numFmtId="0" fontId="0" fillId="0" borderId="47" xfId="0" applyBorder="1" applyAlignment="1" applyProtection="1">
      <alignment vertical="center"/>
    </xf>
    <xf numFmtId="0" fontId="0" fillId="0" borderId="3" xfId="0" applyBorder="1" applyAlignment="1" applyProtection="1">
      <alignment vertical="center"/>
    </xf>
    <xf numFmtId="0" fontId="0" fillId="0" borderId="51" xfId="0" applyBorder="1" applyAlignment="1" applyProtection="1">
      <alignment vertical="center"/>
    </xf>
    <xf numFmtId="0" fontId="0" fillId="0" borderId="35" xfId="0" applyBorder="1" applyAlignment="1" applyProtection="1">
      <alignment vertical="center"/>
    </xf>
    <xf numFmtId="0" fontId="0" fillId="0" borderId="39" xfId="0" applyBorder="1" applyAlignment="1" applyProtection="1">
      <alignment vertical="center"/>
    </xf>
    <xf numFmtId="0" fontId="0" fillId="0" borderId="52" xfId="0" applyBorder="1" applyAlignment="1" applyProtection="1">
      <alignment vertical="center"/>
    </xf>
    <xf numFmtId="0" fontId="17" fillId="5" borderId="57" xfId="0" applyFont="1" applyFill="1" applyBorder="1" applyAlignment="1" applyProtection="1">
      <alignment horizontal="center" wrapText="1"/>
    </xf>
    <xf numFmtId="0" fontId="17" fillId="5" borderId="59" xfId="0" applyFont="1" applyFill="1" applyBorder="1" applyAlignment="1" applyProtection="1">
      <alignment horizontal="center" wrapText="1"/>
    </xf>
    <xf numFmtId="0" fontId="0" fillId="0" borderId="1" xfId="0" applyFont="1" applyBorder="1" applyAlignment="1" applyProtection="1">
      <alignment horizontal="left" vertical="center"/>
    </xf>
    <xf numFmtId="0" fontId="0" fillId="0" borderId="2" xfId="0" applyFont="1" applyBorder="1" applyAlignment="1" applyProtection="1">
      <alignment horizontal="left" vertical="center"/>
    </xf>
    <xf numFmtId="0" fontId="0" fillId="0" borderId="31" xfId="0" applyFont="1" applyBorder="1" applyAlignment="1" applyProtection="1">
      <alignment horizontal="left" vertical="center"/>
    </xf>
    <xf numFmtId="0" fontId="5" fillId="0" borderId="64" xfId="0" applyFont="1" applyBorder="1" applyAlignment="1" applyProtection="1">
      <alignment horizontal="center" vertical="center" shrinkToFit="1"/>
    </xf>
    <xf numFmtId="0" fontId="5" fillId="2" borderId="1"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176" fontId="7" fillId="0" borderId="11" xfId="0" applyNumberFormat="1" applyFont="1" applyBorder="1" applyAlignment="1" applyProtection="1">
      <alignment horizontal="center" vertical="center"/>
    </xf>
    <xf numFmtId="0" fontId="12" fillId="0" borderId="66" xfId="0" applyFont="1" applyBorder="1" applyAlignment="1" applyProtection="1">
      <alignment horizontal="center" vertical="center"/>
    </xf>
    <xf numFmtId="0" fontId="12" fillId="0" borderId="67" xfId="0" applyFont="1" applyBorder="1" applyAlignment="1" applyProtection="1">
      <alignment horizontal="center" vertical="center"/>
    </xf>
    <xf numFmtId="0" fontId="12" fillId="0" borderId="68" xfId="0" applyFont="1" applyBorder="1" applyAlignment="1" applyProtection="1">
      <alignment horizontal="center" vertical="center"/>
    </xf>
    <xf numFmtId="0" fontId="14" fillId="0" borderId="0" xfId="0" applyFont="1" applyBorder="1" applyAlignment="1" applyProtection="1">
      <alignment horizontal="left" vertical="center" wrapText="1"/>
    </xf>
    <xf numFmtId="49" fontId="14" fillId="0" borderId="0" xfId="2" applyNumberFormat="1" applyFont="1" applyBorder="1" applyAlignment="1" applyProtection="1">
      <alignment horizontal="justify" vertical="justify" wrapText="1"/>
    </xf>
    <xf numFmtId="38" fontId="5" fillId="0" borderId="0" xfId="2" applyFont="1" applyBorder="1" applyAlignment="1" applyProtection="1">
      <alignment horizontal="right" vertical="center" shrinkToFit="1"/>
    </xf>
    <xf numFmtId="0" fontId="11" fillId="6" borderId="69" xfId="0" applyFont="1" applyFill="1" applyBorder="1" applyAlignment="1" applyProtection="1">
      <alignment horizontal="center" vertical="center"/>
    </xf>
    <xf numFmtId="0" fontId="11" fillId="6" borderId="70" xfId="0" applyFont="1" applyFill="1" applyBorder="1" applyAlignment="1" applyProtection="1">
      <alignment horizontal="center" vertical="center"/>
    </xf>
    <xf numFmtId="0" fontId="11" fillId="6" borderId="71" xfId="0" applyFont="1" applyFill="1" applyBorder="1" applyAlignment="1" applyProtection="1">
      <alignment horizontal="center" vertical="center"/>
    </xf>
    <xf numFmtId="0" fontId="12" fillId="0" borderId="27"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180" fontId="5" fillId="4" borderId="40"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5" fillId="0" borderId="72" xfId="0" applyFont="1" applyBorder="1" applyAlignment="1" applyProtection="1">
      <alignment horizontal="center" vertical="center"/>
    </xf>
    <xf numFmtId="0" fontId="5" fillId="0" borderId="73"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64" xfId="0" applyFont="1" applyBorder="1" applyAlignment="1" applyProtection="1">
      <alignment horizontal="center" vertical="center"/>
    </xf>
    <xf numFmtId="0" fontId="5" fillId="0" borderId="17" xfId="0" applyFont="1" applyBorder="1" applyAlignment="1" applyProtection="1">
      <alignment horizontal="center" vertical="center"/>
    </xf>
    <xf numFmtId="0" fontId="9" fillId="0" borderId="0" xfId="0" applyFont="1" applyBorder="1" applyAlignment="1" applyProtection="1">
      <alignment horizontal="left" vertical="center" shrinkToFit="1"/>
    </xf>
    <xf numFmtId="0" fontId="9" fillId="0" borderId="5" xfId="0" applyFont="1" applyBorder="1" applyAlignment="1" applyProtection="1">
      <alignment horizontal="left" vertical="center" shrinkToFit="1"/>
    </xf>
    <xf numFmtId="0" fontId="5" fillId="0" borderId="0" xfId="0" applyFont="1" applyBorder="1" applyAlignment="1" applyProtection="1">
      <alignment vertical="center" shrinkToFit="1"/>
    </xf>
    <xf numFmtId="0" fontId="0" fillId="0" borderId="0" xfId="0" applyBorder="1" applyAlignment="1" applyProtection="1">
      <alignment vertical="center" shrinkToFit="1"/>
    </xf>
    <xf numFmtId="0" fontId="5" fillId="0" borderId="0" xfId="0" applyFont="1" applyBorder="1" applyAlignment="1" applyProtection="1">
      <alignment horizontal="left" vertical="justify" wrapText="1"/>
    </xf>
    <xf numFmtId="0" fontId="38" fillId="0" borderId="0" xfId="0" applyFont="1" applyBorder="1" applyAlignment="1" applyProtection="1">
      <alignment horizontal="left" vertical="top" wrapText="1"/>
    </xf>
    <xf numFmtId="180" fontId="5" fillId="4" borderId="12" xfId="0" applyNumberFormat="1" applyFont="1" applyFill="1" applyBorder="1" applyAlignment="1" applyProtection="1">
      <alignment horizontal="center" vertical="center"/>
      <protection locked="0"/>
    </xf>
    <xf numFmtId="180" fontId="5" fillId="4" borderId="45" xfId="0" applyNumberFormat="1" applyFont="1" applyFill="1" applyBorder="1" applyAlignment="1" applyProtection="1">
      <alignment horizontal="center" vertical="center"/>
      <protection locked="0"/>
    </xf>
    <xf numFmtId="0" fontId="5" fillId="0" borderId="0" xfId="0" applyFont="1" applyBorder="1" applyAlignment="1" applyProtection="1">
      <alignment shrinkToFit="1"/>
    </xf>
    <xf numFmtId="0" fontId="0" fillId="0" borderId="0" xfId="0" applyBorder="1" applyAlignment="1" applyProtection="1">
      <alignment shrinkToFit="1"/>
    </xf>
    <xf numFmtId="0" fontId="5" fillId="0" borderId="0" xfId="0" applyFont="1" applyBorder="1" applyAlignment="1" applyProtection="1">
      <alignment horizontal="left" vertical="center" wrapText="1"/>
    </xf>
    <xf numFmtId="0" fontId="5" fillId="0" borderId="57" xfId="0" applyFont="1" applyBorder="1" applyAlignment="1" applyProtection="1">
      <alignment horizontal="center" vertical="center"/>
    </xf>
    <xf numFmtId="0" fontId="5" fillId="0" borderId="6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22" xfId="0" applyFont="1" applyBorder="1" applyAlignment="1" applyProtection="1">
      <alignment horizontal="center" vertical="center"/>
    </xf>
    <xf numFmtId="0" fontId="17" fillId="0" borderId="74" xfId="0" applyNumberFormat="1" applyFont="1" applyBorder="1" applyAlignment="1" applyProtection="1">
      <alignment horizontal="center" vertical="center"/>
      <protection locked="0"/>
    </xf>
    <xf numFmtId="0" fontId="11" fillId="6" borderId="48" xfId="0" applyFont="1" applyFill="1" applyBorder="1" applyAlignment="1" applyProtection="1">
      <alignment horizontal="center" vertical="center"/>
      <protection locked="0"/>
    </xf>
    <xf numFmtId="0" fontId="11" fillId="6" borderId="49" xfId="0" applyFont="1" applyFill="1" applyBorder="1" applyAlignment="1" applyProtection="1">
      <alignment horizontal="center" vertical="center"/>
      <protection locked="0"/>
    </xf>
    <xf numFmtId="0" fontId="11" fillId="6" borderId="50" xfId="0" applyFont="1" applyFill="1" applyBorder="1" applyAlignment="1" applyProtection="1">
      <alignment horizontal="center" vertical="center"/>
      <protection locked="0"/>
    </xf>
  </cellXfs>
  <cellStyles count="3">
    <cellStyle name="パーセント 2" xfId="1"/>
    <cellStyle name="桁区切り" xfId="2" builtinId="6"/>
    <cellStyle name="標準" xfId="0" builtinId="0"/>
  </cellStyles>
  <dxfs count="12">
    <dxf>
      <fill>
        <patternFill>
          <bgColor rgb="FFCCFFFF"/>
        </patternFill>
      </fill>
    </dxf>
    <dxf>
      <fill>
        <patternFill>
          <bgColor rgb="FFFFFF00"/>
        </patternFill>
      </fill>
    </dxf>
    <dxf>
      <fill>
        <patternFill>
          <bgColor rgb="FFFFFF00"/>
        </patternFill>
      </fill>
    </dxf>
    <dxf>
      <fill>
        <patternFill>
          <bgColor rgb="FFFFFF00"/>
        </patternFill>
      </fill>
    </dxf>
    <dxf>
      <fill>
        <patternFill>
          <bgColor rgb="FFCCFFFF"/>
        </patternFill>
      </fill>
    </dxf>
    <dxf>
      <font>
        <color rgb="FFFF0000"/>
        <name val="ＭＳ Ｐゴシック"/>
        <scheme val="none"/>
      </font>
    </dxf>
    <dxf>
      <font>
        <color rgb="FFFF0000"/>
      </font>
    </dxf>
    <dxf>
      <font>
        <color rgb="FFFF0000"/>
      </font>
    </dxf>
    <dxf>
      <font>
        <color rgb="FFFF0000"/>
      </font>
    </dxf>
    <dxf>
      <font>
        <color rgb="FFFF0000"/>
        <name val="ＭＳ Ｐゴシック"/>
        <scheme val="none"/>
      </font>
    </dxf>
    <dxf>
      <font>
        <color rgb="FFFF0000"/>
        <name val="ＭＳ Ｐゴシック"/>
        <scheme val="none"/>
      </font>
    </dxf>
    <dxf>
      <font>
        <color rgb="FFFF0000"/>
        <name val="ＭＳ Ｐゴシック"/>
        <scheme val="none"/>
      </font>
    </dxf>
  </dxfs>
  <tableStyles count="0" defaultTableStyle="TableStyleMedium9" defaultPivotStyle="PivotStyleLight16"/>
  <colors>
    <mruColors>
      <color rgb="FF16365C"/>
      <color rgb="FFD9D9D9"/>
      <color rgb="FFCCFFFF"/>
      <color rgb="FFC8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28</xdr:row>
      <xdr:rowOff>142875</xdr:rowOff>
    </xdr:from>
    <xdr:to>
      <xdr:col>8</xdr:col>
      <xdr:colOff>76200</xdr:colOff>
      <xdr:row>39</xdr:row>
      <xdr:rowOff>95250</xdr:rowOff>
    </xdr:to>
    <xdr:pic>
      <xdr:nvPicPr>
        <xdr:cNvPr id="421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505450"/>
          <a:ext cx="3648075" cy="20478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42</xdr:row>
      <xdr:rowOff>180975</xdr:rowOff>
    </xdr:from>
    <xdr:to>
      <xdr:col>8</xdr:col>
      <xdr:colOff>85725</xdr:colOff>
      <xdr:row>53</xdr:row>
      <xdr:rowOff>133350</xdr:rowOff>
    </xdr:to>
    <xdr:pic>
      <xdr:nvPicPr>
        <xdr:cNvPr id="4220"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01052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38100</xdr:colOff>
      <xdr:row>16</xdr:row>
      <xdr:rowOff>47625</xdr:rowOff>
    </xdr:from>
    <xdr:to>
      <xdr:col>3</xdr:col>
      <xdr:colOff>469222</xdr:colOff>
      <xdr:row>18</xdr:row>
      <xdr:rowOff>161180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28675" y="3228975"/>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28675" y="3228975"/>
              <a:ext cx="1593172"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200025</xdr:colOff>
      <xdr:row>34</xdr:row>
      <xdr:rowOff>9525</xdr:rowOff>
    </xdr:from>
    <xdr:to>
      <xdr:col>4</xdr:col>
      <xdr:colOff>419100</xdr:colOff>
      <xdr:row>42</xdr:row>
      <xdr:rowOff>139999</xdr:rowOff>
    </xdr:to>
    <xdr:pic>
      <xdr:nvPicPr>
        <xdr:cNvPr id="2535"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3925" y="6579054"/>
          <a:ext cx="2755446" cy="1654474"/>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204108</xdr:colOff>
      <xdr:row>44</xdr:row>
      <xdr:rowOff>28575</xdr:rowOff>
    </xdr:from>
    <xdr:to>
      <xdr:col>4</xdr:col>
      <xdr:colOff>424543</xdr:colOff>
      <xdr:row>53</xdr:row>
      <xdr:rowOff>4487</xdr:rowOff>
    </xdr:to>
    <xdr:pic>
      <xdr:nvPicPr>
        <xdr:cNvPr id="2536"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8008" y="8503104"/>
          <a:ext cx="2756806" cy="1663197"/>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1</xdr:col>
      <xdr:colOff>9525</xdr:colOff>
      <xdr:row>17</xdr:row>
      <xdr:rowOff>33337</xdr:rowOff>
    </xdr:from>
    <xdr:ext cx="1552575" cy="277961"/>
    <mc:AlternateContent xmlns:mc="http://schemas.openxmlformats.org/markup-compatibility/2006" xmlns:a14="http://schemas.microsoft.com/office/drawing/2010/main">
      <mc:Choice Requires="a14">
        <xdr:sp macro="" textlink="">
          <xdr:nvSpPr>
            <xdr:cNvPr id="2" name="テキスト ボックス 1"/>
            <xdr:cNvSpPr txBox="1"/>
          </xdr:nvSpPr>
          <xdr:spPr>
            <a:xfrm>
              <a:off x="800100" y="3557587"/>
              <a:ext cx="1552575" cy="277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g</m:t>
                        </m:r>
                      </m:sub>
                    </m:sSub>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0</m:t>
                    </m:r>
                    <m:r>
                      <a:rPr lang="en-US" altLang="ja-JP" sz="1100" i="1">
                        <a:solidFill>
                          <a:schemeClr val="tx1"/>
                        </a:solidFill>
                        <a:effectLst/>
                        <a:latin typeface="Cambria Math"/>
                        <a:ea typeface="+mn-ea"/>
                        <a:cs typeface="+mn-cs"/>
                      </a:rPr>
                      <m:t>.</m:t>
                    </m:r>
                    <m:r>
                      <a:rPr lang="en-US" altLang="ja-JP" sz="1100">
                        <a:solidFill>
                          <a:schemeClr val="tx1"/>
                        </a:solidFill>
                        <a:effectLst/>
                        <a:latin typeface="Cambria Math"/>
                        <a:ea typeface="+mn-ea"/>
                        <a:cs typeface="+mn-cs"/>
                      </a:rPr>
                      <m:t>9</m:t>
                    </m:r>
                    <m:d>
                      <m:dPr>
                        <m:ctrlPr>
                          <a:rPr lang="ja-JP" altLang="ja-JP" sz="1100" i="1">
                            <a:solidFill>
                              <a:schemeClr val="tx1"/>
                            </a:solidFill>
                            <a:effectLst/>
                            <a:latin typeface="Cambria Math"/>
                            <a:ea typeface="+mn-ea"/>
                            <a:cs typeface="+mn-cs"/>
                          </a:rPr>
                        </m:ctrlPr>
                      </m:dPr>
                      <m:e>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x</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e>
                    </m:d>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𝜃</m:t>
                        </m:r>
                      </m:e>
                      <m:sub>
                        <m:r>
                          <m:rPr>
                            <m:sty m:val="p"/>
                          </m:rPr>
                          <a:rPr lang="en-US" altLang="ja-JP" sz="1100">
                            <a:solidFill>
                              <a:schemeClr val="tx1"/>
                            </a:solidFill>
                            <a:effectLst/>
                            <a:latin typeface="Cambria Math"/>
                            <a:ea typeface="+mn-ea"/>
                            <a:cs typeface="+mn-cs"/>
                          </a:rPr>
                          <m:t>s</m:t>
                        </m:r>
                      </m:sub>
                    </m:sSub>
                  </m:oMath>
                </m:oMathPara>
              </a14:m>
              <a:endParaRPr kumimoji="1" lang="ja-JP" altLang="en-US" sz="1100"/>
            </a:p>
          </xdr:txBody>
        </xdr:sp>
      </mc:Choice>
      <mc:Fallback xmlns="">
        <xdr:sp macro="" textlink="">
          <xdr:nvSpPr>
            <xdr:cNvPr id="2" name="テキスト ボックス 1"/>
            <xdr:cNvSpPr txBox="1"/>
          </xdr:nvSpPr>
          <xdr:spPr>
            <a:xfrm>
              <a:off x="800100" y="3557587"/>
              <a:ext cx="1552575" cy="277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g=0.9</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x−𝜃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 )+𝜃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endParaRPr kumimoji="1" lang="ja-JP" altLang="en-US" sz="11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9525</xdr:colOff>
      <xdr:row>22</xdr:row>
      <xdr:rowOff>0</xdr:rowOff>
    </xdr:from>
    <xdr:to>
      <xdr:col>2</xdr:col>
      <xdr:colOff>790575</xdr:colOff>
      <xdr:row>23</xdr:row>
      <xdr:rowOff>114300</xdr:rowOff>
    </xdr:to>
    <xdr:sp macro="" textlink="">
      <xdr:nvSpPr>
        <xdr:cNvPr id="3790" name="AutoShape 3"/>
        <xdr:cNvSpPr>
          <a:spLocks noChangeAspect="1" noChangeArrowheads="1"/>
        </xdr:cNvSpPr>
      </xdr:nvSpPr>
      <xdr:spPr bwMode="auto">
        <a:xfrm>
          <a:off x="1038225" y="4991100"/>
          <a:ext cx="7810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142875</xdr:colOff>
      <xdr:row>7</xdr:row>
      <xdr:rowOff>14287</xdr:rowOff>
    </xdr:from>
    <xdr:ext cx="914400" cy="275909"/>
    <mc:AlternateContent xmlns:mc="http://schemas.openxmlformats.org/markup-compatibility/2006" xmlns:a14="http://schemas.microsoft.com/office/drawing/2010/main">
      <mc:Choice Requires="a14">
        <xdr:sp macro="" textlink="">
          <xdr:nvSpPr>
            <xdr:cNvPr id="2" name="テキスト ボックス 1"/>
            <xdr:cNvSpPr txBox="1"/>
          </xdr:nvSpPr>
          <xdr:spPr>
            <a:xfrm>
              <a:off x="933450" y="1728787"/>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s</m:t>
                        </m:r>
                      </m:sub>
                    </m:sSub>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2" name="テキスト ボックス 1"/>
            <xdr:cNvSpPr txBox="1"/>
          </xdr:nvSpPr>
          <xdr:spPr>
            <a:xfrm>
              <a:off x="933450" y="1728787"/>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1</xdr:col>
      <xdr:colOff>76200</xdr:colOff>
      <xdr:row>15</xdr:row>
      <xdr:rowOff>280987</xdr:rowOff>
    </xdr:from>
    <xdr:ext cx="914400" cy="278346"/>
    <mc:AlternateContent xmlns:mc="http://schemas.openxmlformats.org/markup-compatibility/2006" xmlns:a14="http://schemas.microsoft.com/office/drawing/2010/main">
      <mc:Choice Requires="a14">
        <xdr:sp macro="" textlink="">
          <xdr:nvSpPr>
            <xdr:cNvPr id="3" name="テキスト ボックス 2"/>
            <xdr:cNvSpPr txBox="1"/>
          </xdr:nvSpPr>
          <xdr:spPr>
            <a:xfrm>
              <a:off x="866775" y="3529012"/>
              <a:ext cx="914400" cy="278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m:rPr>
                            <m:sty m:val="p"/>
                          </m:rPr>
                          <a:rPr lang="en-US" altLang="ja-JP" sz="1100">
                            <a:solidFill>
                              <a:schemeClr val="tx1"/>
                            </a:solidFill>
                            <a:effectLst/>
                            <a:latin typeface="Cambria Math"/>
                            <a:ea typeface="+mn-ea"/>
                            <a:cs typeface="+mn-cs"/>
                          </a:rPr>
                          <m:t>r</m:t>
                        </m:r>
                      </m:sub>
                    </m:sSub>
                  </m:oMath>
                </m:oMathPara>
              </a14:m>
              <a:endParaRPr kumimoji="1" lang="ja-JP" altLang="en-US" sz="1100"/>
            </a:p>
          </xdr:txBody>
        </xdr:sp>
      </mc:Choice>
      <mc:Fallback xmlns="">
        <xdr:sp macro="" textlink="">
          <xdr:nvSpPr>
            <xdr:cNvPr id="3" name="テキスト ボックス 2"/>
            <xdr:cNvSpPr txBox="1"/>
          </xdr:nvSpPr>
          <xdr:spPr>
            <a:xfrm>
              <a:off x="866775" y="3529012"/>
              <a:ext cx="914400" cy="278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c=𝑝</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r</a:t>
              </a:r>
              <a:endParaRPr kumimoji="1" lang="ja-JP" altLang="en-US" sz="1100"/>
            </a:p>
          </xdr:txBody>
        </xdr:sp>
      </mc:Fallback>
    </mc:AlternateContent>
    <xdr:clientData/>
  </xdr:oneCellAnchor>
  <xdr:oneCellAnchor>
    <xdr:from>
      <xdr:col>1</xdr:col>
      <xdr:colOff>219075</xdr:colOff>
      <xdr:row>22</xdr:row>
      <xdr:rowOff>33337</xdr:rowOff>
    </xdr:from>
    <xdr:ext cx="914400" cy="438005"/>
    <mc:AlternateContent xmlns:mc="http://schemas.openxmlformats.org/markup-compatibility/2006" xmlns:a14="http://schemas.microsoft.com/office/drawing/2010/main">
      <mc:Choice Requires="a14">
        <xdr:sp macro="" textlink="">
          <xdr:nvSpPr>
            <xdr:cNvPr id="4" name="テキスト ボックス 3"/>
            <xdr:cNvSpPr txBox="1"/>
          </xdr:nvSpPr>
          <xdr:spPr>
            <a:xfrm>
              <a:off x="1009650" y="5024437"/>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i</m:t>
                        </m:r>
                      </m:sub>
                    </m:sSub>
                    <m:r>
                      <a:rPr lang="en-US" altLang="ja-JP" sz="1100">
                        <a:solidFill>
                          <a:schemeClr val="tx1"/>
                        </a:solidFill>
                        <a:effectLst/>
                        <a:latin typeface="Cambria Math"/>
                        <a:ea typeface="+mn-ea"/>
                        <a:cs typeface="+mn-cs"/>
                      </a:rPr>
                      <m:t> = </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i</m:t>
                        </m:r>
                      </m:sub>
                    </m:sSub>
                    <m:f>
                      <m:fPr>
                        <m:ctrlPr>
                          <a:rPr lang="ja-JP" altLang="ja-JP" sz="1100" i="1">
                            <a:solidFill>
                              <a:schemeClr val="tx1"/>
                            </a:solidFill>
                            <a:effectLst/>
                            <a:latin typeface="Cambria Math"/>
                            <a:ea typeface="+mn-ea"/>
                            <a:cs typeface="+mn-cs"/>
                          </a:rPr>
                        </m:ctrlPr>
                      </m:fPr>
                      <m:num>
                        <m:r>
                          <a:rPr lang="en-US" altLang="ja-JP" sz="1100">
                            <a:solidFill>
                              <a:schemeClr val="tx1"/>
                            </a:solidFill>
                            <a:effectLst/>
                            <a:latin typeface="Cambria Math"/>
                            <a:ea typeface="+mn-ea"/>
                            <a:cs typeface="+mn-cs"/>
                          </a:rPr>
                          <m:t>60</m:t>
                        </m:r>
                      </m:num>
                      <m:den>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𝑇</m:t>
                            </m:r>
                          </m:e>
                          <m:sub>
                            <m:r>
                              <m:rPr>
                                <m:sty m:val="p"/>
                              </m:rPr>
                              <a:rPr lang="en-US" altLang="ja-JP" sz="1100">
                                <a:solidFill>
                                  <a:schemeClr val="tx1"/>
                                </a:solidFill>
                                <a:effectLst/>
                                <a:latin typeface="Cambria Math"/>
                                <a:ea typeface="+mn-ea"/>
                                <a:cs typeface="+mn-cs"/>
                              </a:rPr>
                              <m:t>i</m:t>
                            </m:r>
                          </m:sub>
                        </m:sSub>
                      </m:den>
                    </m:f>
                  </m:oMath>
                </m:oMathPara>
              </a14:m>
              <a:endParaRPr kumimoji="1" lang="ja-JP" altLang="en-US" sz="1100"/>
            </a:p>
          </xdr:txBody>
        </xdr:sp>
      </mc:Choice>
      <mc:Fallback xmlns="">
        <xdr:sp macro="" textlink="">
          <xdr:nvSpPr>
            <xdr:cNvPr id="4" name="テキスト ボックス 3"/>
            <xdr:cNvSpPr txBox="1"/>
          </xdr:nvSpPr>
          <xdr:spPr>
            <a:xfrm>
              <a:off x="1009650" y="5024437"/>
              <a:ext cx="914400" cy="438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 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 60</a:t>
              </a:r>
              <a:r>
                <a:rPr lang="ja-JP" altLang="ja-JP" sz="1100" i="0">
                  <a:solidFill>
                    <a:schemeClr val="tx1"/>
                  </a:solidFill>
                  <a:effectLst/>
                  <a:latin typeface="+mn-lt"/>
                  <a:ea typeface="+mn-ea"/>
                  <a:cs typeface="+mn-cs"/>
                </a:rPr>
                <a:t>/</a:t>
              </a:r>
              <a:r>
                <a:rPr lang="en-US" altLang="ja-JP" sz="1100" i="0">
                  <a:solidFill>
                    <a:schemeClr val="tx1"/>
                  </a:solidFill>
                  <a:effectLst/>
                  <a:latin typeface="+mn-lt"/>
                  <a:ea typeface="+mn-ea"/>
                  <a:cs typeface="+mn-cs"/>
                </a:rPr>
                <a:t>𝑇</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 </a:t>
              </a:r>
              <a:endParaRPr kumimoji="1" lang="ja-JP" altLang="en-US" sz="1100"/>
            </a:p>
          </xdr:txBody>
        </xdr:sp>
      </mc:Fallback>
    </mc:AlternateContent>
    <xdr:clientData/>
  </xdr:oneCellAnchor>
  <xdr:oneCellAnchor>
    <xdr:from>
      <xdr:col>1</xdr:col>
      <xdr:colOff>57149</xdr:colOff>
      <xdr:row>37</xdr:row>
      <xdr:rowOff>52387</xdr:rowOff>
    </xdr:from>
    <xdr:ext cx="2038351" cy="275973"/>
    <mc:AlternateContent xmlns:mc="http://schemas.openxmlformats.org/markup-compatibility/2006" xmlns:a14="http://schemas.microsoft.com/office/drawing/2010/main">
      <mc:Choice Requires="a14">
        <xdr:sp macro="" textlink="">
          <xdr:nvSpPr>
            <xdr:cNvPr id="5" name="テキスト ボックス 4"/>
            <xdr:cNvSpPr txBox="1"/>
          </xdr:nvSpPr>
          <xdr:spPr>
            <a:xfrm>
              <a:off x="847724" y="8043862"/>
              <a:ext cx="2038351"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i="0">
                            <a:solidFill>
                              <a:schemeClr val="tx1"/>
                            </a:solidFill>
                            <a:effectLst/>
                            <a:latin typeface="Cambria Math"/>
                            <a:ea typeface="+mn-ea"/>
                            <a:cs typeface="+mn-cs"/>
                          </a:rPr>
                          <m:t>s</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s</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i="0">
                            <a:solidFill>
                              <a:schemeClr val="tx1"/>
                            </a:solidFill>
                            <a:effectLst/>
                            <a:latin typeface="Cambria Math"/>
                            <a:ea typeface="+mn-ea"/>
                            <a:cs typeface="+mn-cs"/>
                          </a:rPr>
                          <m:t>c</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i="0">
                            <a:solidFill>
                              <a:schemeClr val="tx1"/>
                            </a:solidFill>
                            <a:effectLst/>
                            <a:latin typeface="Cambria Math"/>
                            <a:ea typeface="+mn-ea"/>
                            <a:cs typeface="+mn-cs"/>
                          </a:rPr>
                          <m:t>i</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i="0">
                            <a:solidFill>
                              <a:schemeClr val="tx1"/>
                            </a:solidFill>
                            <a:effectLst/>
                            <a:latin typeface="Cambria Math"/>
                            <a:ea typeface="+mn-ea"/>
                            <a:cs typeface="+mn-cs"/>
                          </a:rPr>
                          <m:t>i</m:t>
                        </m:r>
                      </m:sub>
                    </m:sSub>
                  </m:oMath>
                </m:oMathPara>
              </a14:m>
              <a:endParaRPr kumimoji="1" lang="ja-JP" altLang="en-US" sz="1100"/>
            </a:p>
          </xdr:txBody>
        </xdr:sp>
      </mc:Choice>
      <mc:Fallback xmlns="">
        <xdr:sp macro="" textlink="">
          <xdr:nvSpPr>
            <xdr:cNvPr id="5" name="テキスト ボックス 4"/>
            <xdr:cNvSpPr txBox="1"/>
          </xdr:nvSpPr>
          <xdr:spPr>
            <a:xfrm>
              <a:off x="847724" y="8043862"/>
              <a:ext cx="2038351" cy="2759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dH=𝑛</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s+ℎ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c+ℎ</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r>
                <a:rPr lang="ja-JP" altLang="ja-JP" sz="1100" i="0">
                  <a:solidFill>
                    <a:schemeClr val="tx1"/>
                  </a:solidFill>
                  <a:effectLst/>
                  <a:latin typeface="+mn-lt"/>
                  <a:ea typeface="+mn-ea"/>
                  <a:cs typeface="+mn-cs"/>
                </a:rPr>
                <a:t> </a:t>
              </a:r>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i</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tabSelected="1" view="pageBreakPreview" zoomScaleNormal="100" zoomScaleSheetLayoutView="100" workbookViewId="0">
      <selection activeCell="A3" sqref="A3:A4"/>
    </sheetView>
  </sheetViews>
  <sheetFormatPr defaultRowHeight="13.5"/>
  <cols>
    <col min="1" max="1" width="13.625" style="25" customWidth="1"/>
    <col min="2" max="2" width="12.625" style="25" customWidth="1"/>
    <col min="3" max="5" width="7.625" style="25" customWidth="1"/>
    <col min="6" max="8" width="8.625" style="25" customWidth="1"/>
    <col min="9" max="9" width="7.625" style="25" customWidth="1"/>
    <col min="10" max="10" width="7.5" style="25" customWidth="1"/>
    <col min="11" max="11" width="5.625" style="25" customWidth="1"/>
    <col min="12" max="16384" width="9" style="25"/>
  </cols>
  <sheetData>
    <row r="1" spans="1:12" ht="15" customHeight="1" thickBot="1">
      <c r="A1" s="5"/>
      <c r="B1" s="5"/>
      <c r="C1" s="5"/>
      <c r="D1" s="5"/>
      <c r="E1" s="189"/>
      <c r="F1" s="190"/>
      <c r="G1" s="369"/>
      <c r="H1" s="190"/>
      <c r="I1" s="193"/>
      <c r="J1" s="193"/>
    </row>
    <row r="2" spans="1:12" ht="18.75" customHeight="1" thickTop="1" thickBot="1">
      <c r="A2" s="370" t="s">
        <v>139</v>
      </c>
      <c r="B2" s="371"/>
      <c r="C2" s="371"/>
      <c r="D2" s="371"/>
      <c r="E2" s="371"/>
      <c r="F2" s="371"/>
      <c r="G2" s="371"/>
      <c r="H2" s="371"/>
      <c r="I2" s="371"/>
      <c r="J2" s="372"/>
    </row>
    <row r="3" spans="1:12" ht="20.100000000000001" customHeight="1" thickTop="1">
      <c r="A3" s="215" t="s">
        <v>16</v>
      </c>
      <c r="B3" s="224" t="s">
        <v>99</v>
      </c>
      <c r="C3" s="225"/>
      <c r="D3" s="225"/>
      <c r="E3" s="225"/>
      <c r="F3" s="225"/>
      <c r="G3" s="226"/>
      <c r="H3" s="99" t="s">
        <v>101</v>
      </c>
      <c r="I3" s="217"/>
      <c r="J3" s="218"/>
    </row>
    <row r="4" spans="1:12" ht="20.100000000000001" customHeight="1">
      <c r="A4" s="216"/>
      <c r="B4" s="227"/>
      <c r="C4" s="228"/>
      <c r="D4" s="228"/>
      <c r="E4" s="228"/>
      <c r="F4" s="228"/>
      <c r="G4" s="229"/>
      <c r="H4" s="100" t="s">
        <v>30</v>
      </c>
      <c r="I4" s="222"/>
      <c r="J4" s="223"/>
    </row>
    <row r="5" spans="1:12" ht="27" customHeight="1">
      <c r="A5" s="101" t="s">
        <v>17</v>
      </c>
      <c r="B5" s="230"/>
      <c r="C5" s="231"/>
      <c r="D5" s="231"/>
      <c r="E5" s="232"/>
      <c r="F5" s="233" t="s">
        <v>2</v>
      </c>
      <c r="G5" s="202"/>
      <c r="H5" s="203"/>
      <c r="I5" s="203"/>
      <c r="J5" s="204"/>
      <c r="L5" s="102"/>
    </row>
    <row r="6" spans="1:12" ht="27" customHeight="1" thickBot="1">
      <c r="A6" s="28" t="s">
        <v>1</v>
      </c>
      <c r="B6" s="199"/>
      <c r="C6" s="200"/>
      <c r="D6" s="200"/>
      <c r="E6" s="201"/>
      <c r="F6" s="234"/>
      <c r="G6" s="205"/>
      <c r="H6" s="206"/>
      <c r="I6" s="206"/>
      <c r="J6" s="207"/>
      <c r="L6" s="102"/>
    </row>
    <row r="7" spans="1:12" s="5" customFormat="1" ht="27" customHeight="1">
      <c r="A7" s="172" t="s">
        <v>8</v>
      </c>
      <c r="B7" s="211"/>
      <c r="C7" s="212"/>
      <c r="D7" s="212"/>
      <c r="E7" s="212"/>
      <c r="F7" s="194" t="s">
        <v>12</v>
      </c>
      <c r="G7" s="219"/>
      <c r="H7" s="220"/>
      <c r="I7" s="220"/>
      <c r="J7" s="221"/>
    </row>
    <row r="8" spans="1:12" s="5" customFormat="1" ht="20.100000000000001" customHeight="1">
      <c r="A8" s="173" t="s">
        <v>31</v>
      </c>
      <c r="B8" s="1"/>
      <c r="C8" s="2" t="s">
        <v>32</v>
      </c>
      <c r="D8" s="213"/>
      <c r="E8" s="214"/>
      <c r="F8" s="195"/>
      <c r="G8" s="196"/>
      <c r="H8" s="197"/>
      <c r="I8" s="197"/>
      <c r="J8" s="198"/>
    </row>
    <row r="9" spans="1:12" s="5" customFormat="1" ht="39" customHeight="1">
      <c r="A9" s="174" t="s">
        <v>35</v>
      </c>
      <c r="B9" s="309"/>
      <c r="C9" s="310"/>
      <c r="D9" s="310"/>
      <c r="E9" s="310"/>
      <c r="F9" s="310"/>
      <c r="G9" s="310"/>
      <c r="H9" s="310"/>
      <c r="I9" s="310"/>
      <c r="J9" s="311"/>
    </row>
    <row r="10" spans="1:12" ht="20.100000000000001" customHeight="1">
      <c r="A10" s="292" t="s">
        <v>10</v>
      </c>
      <c r="B10" s="100" t="s">
        <v>72</v>
      </c>
      <c r="C10" s="3"/>
      <c r="D10" s="103" t="s">
        <v>20</v>
      </c>
      <c r="E10" s="4"/>
      <c r="F10" s="103" t="s">
        <v>21</v>
      </c>
      <c r="G10" s="4"/>
      <c r="H10" s="104" t="s">
        <v>76</v>
      </c>
      <c r="I10" s="179" t="s">
        <v>22</v>
      </c>
      <c r="J10" s="89"/>
    </row>
    <row r="11" spans="1:12" ht="20.100000000000001" customHeight="1">
      <c r="A11" s="293"/>
      <c r="B11" s="105" t="s">
        <v>9</v>
      </c>
      <c r="C11" s="326"/>
      <c r="D11" s="327"/>
      <c r="E11" s="328"/>
      <c r="F11" s="273"/>
      <c r="G11" s="274"/>
      <c r="H11" s="274"/>
      <c r="I11" s="274"/>
      <c r="J11" s="275"/>
    </row>
    <row r="12" spans="1:12" ht="20.100000000000001" customHeight="1">
      <c r="A12" s="293"/>
      <c r="B12" s="106" t="s">
        <v>40</v>
      </c>
      <c r="C12" s="326"/>
      <c r="D12" s="327"/>
      <c r="E12" s="327"/>
      <c r="F12" s="327"/>
      <c r="G12" s="328"/>
      <c r="H12" s="162"/>
      <c r="I12" s="162"/>
      <c r="J12" s="163"/>
    </row>
    <row r="13" spans="1:12" ht="20.100000000000001" customHeight="1" thickBot="1">
      <c r="A13" s="294"/>
      <c r="B13" s="107" t="s">
        <v>73</v>
      </c>
      <c r="C13" s="88"/>
      <c r="D13" s="108" t="s">
        <v>37</v>
      </c>
      <c r="E13" s="88"/>
      <c r="F13" s="108" t="s">
        <v>47</v>
      </c>
      <c r="G13" s="161"/>
      <c r="H13" s="109"/>
      <c r="I13" s="110"/>
      <c r="J13" s="111"/>
    </row>
    <row r="14" spans="1:12" ht="3.75" customHeight="1" thickBot="1">
      <c r="A14" s="278"/>
      <c r="B14" s="278"/>
      <c r="C14" s="278"/>
      <c r="D14" s="278"/>
      <c r="E14" s="278"/>
      <c r="F14" s="278"/>
      <c r="G14" s="278"/>
      <c r="H14" s="278"/>
      <c r="I14" s="278"/>
      <c r="J14" s="278"/>
    </row>
    <row r="15" spans="1:12" ht="15" customHeight="1">
      <c r="A15" s="236" t="s">
        <v>140</v>
      </c>
      <c r="B15" s="267" t="s">
        <v>87</v>
      </c>
      <c r="C15" s="268"/>
      <c r="D15" s="268"/>
      <c r="E15" s="269"/>
      <c r="F15" s="265" t="s">
        <v>89</v>
      </c>
      <c r="G15" s="276" t="str">
        <f>IF(AND('1.定格消費電力'!G24&lt;&gt;"",'1.定格消費電力'!G24&lt;='1.定格消費電力'!D26,'1.定格消費電力'!G24&gt;='1.定格消費電力'!E26,'1.定格消費電力'!G22&lt;&gt;""),'1.定格消費電力'!G22,"")</f>
        <v/>
      </c>
      <c r="H15" s="325" t="s">
        <v>90</v>
      </c>
      <c r="I15" s="320" t="s">
        <v>88</v>
      </c>
      <c r="J15" s="321"/>
    </row>
    <row r="16" spans="1:12" ht="15" customHeight="1">
      <c r="A16" s="237"/>
      <c r="B16" s="270"/>
      <c r="C16" s="271"/>
      <c r="D16" s="271"/>
      <c r="E16" s="272"/>
      <c r="F16" s="266"/>
      <c r="G16" s="277"/>
      <c r="H16" s="243"/>
      <c r="I16" s="159">
        <f>+'1.定格消費電力'!D26</f>
        <v>5</v>
      </c>
      <c r="J16" s="160">
        <f>+'1.定格消費電力'!E26</f>
        <v>-10</v>
      </c>
    </row>
    <row r="17" spans="1:13" ht="15" customHeight="1">
      <c r="A17" s="238"/>
      <c r="B17" s="322" t="s">
        <v>78</v>
      </c>
      <c r="C17" s="323"/>
      <c r="D17" s="323"/>
      <c r="E17" s="324"/>
      <c r="F17" s="176" t="s">
        <v>38</v>
      </c>
      <c r="G17" s="162"/>
      <c r="H17" s="162"/>
      <c r="I17" s="162"/>
      <c r="J17" s="163"/>
    </row>
    <row r="18" spans="1:13" ht="15" customHeight="1">
      <c r="A18" s="238"/>
      <c r="B18" s="298" t="s">
        <v>79</v>
      </c>
      <c r="C18" s="299"/>
      <c r="D18" s="299"/>
      <c r="E18" s="300"/>
      <c r="F18" s="281" t="s">
        <v>42</v>
      </c>
      <c r="G18" s="329" t="str">
        <f>+'3.立上り性能'!G29</f>
        <v/>
      </c>
      <c r="H18" s="233" t="s">
        <v>56</v>
      </c>
      <c r="I18" s="244"/>
      <c r="J18" s="245"/>
      <c r="L18" s="112"/>
    </row>
    <row r="19" spans="1:13" ht="15" customHeight="1">
      <c r="A19" s="238"/>
      <c r="B19" s="301"/>
      <c r="C19" s="302"/>
      <c r="D19" s="302"/>
      <c r="E19" s="303"/>
      <c r="F19" s="266"/>
      <c r="G19" s="329"/>
      <c r="H19" s="243"/>
      <c r="I19" s="246"/>
      <c r="J19" s="247"/>
      <c r="L19" s="113"/>
    </row>
    <row r="20" spans="1:13" ht="15" customHeight="1">
      <c r="A20" s="238"/>
      <c r="B20" s="301"/>
      <c r="C20" s="302"/>
      <c r="D20" s="302"/>
      <c r="E20" s="303"/>
      <c r="F20" s="281" t="s">
        <v>50</v>
      </c>
      <c r="G20" s="307" t="str">
        <f>+'3.立上り性能'!G23</f>
        <v/>
      </c>
      <c r="H20" s="233" t="s">
        <v>39</v>
      </c>
      <c r="I20" s="248"/>
      <c r="J20" s="249"/>
    </row>
    <row r="21" spans="1:13" ht="15" customHeight="1">
      <c r="A21" s="238"/>
      <c r="B21" s="304"/>
      <c r="C21" s="305"/>
      <c r="D21" s="305"/>
      <c r="E21" s="306"/>
      <c r="F21" s="266"/>
      <c r="G21" s="308"/>
      <c r="H21" s="243"/>
      <c r="I21" s="250"/>
      <c r="J21" s="251"/>
    </row>
    <row r="22" spans="1:13" ht="7.5" customHeight="1">
      <c r="A22" s="238"/>
      <c r="B22" s="314" t="s">
        <v>80</v>
      </c>
      <c r="C22" s="315"/>
      <c r="D22" s="315"/>
      <c r="E22" s="316"/>
      <c r="F22" s="312" t="s">
        <v>98</v>
      </c>
      <c r="G22" s="164"/>
      <c r="H22" s="164"/>
      <c r="I22" s="164"/>
      <c r="J22" s="165"/>
    </row>
    <row r="23" spans="1:13" ht="7.5" customHeight="1">
      <c r="A23" s="238"/>
      <c r="B23" s="317"/>
      <c r="C23" s="318"/>
      <c r="D23" s="318"/>
      <c r="E23" s="319"/>
      <c r="F23" s="313"/>
      <c r="G23" s="166"/>
      <c r="H23" s="166"/>
      <c r="I23" s="166"/>
      <c r="J23" s="167"/>
    </row>
    <row r="24" spans="1:13" ht="15" customHeight="1">
      <c r="A24" s="238"/>
      <c r="B24" s="240" t="s">
        <v>106</v>
      </c>
      <c r="C24" s="252" t="s">
        <v>11</v>
      </c>
      <c r="D24" s="253"/>
      <c r="E24" s="254"/>
      <c r="F24" s="281" t="s">
        <v>108</v>
      </c>
      <c r="G24" s="282" t="str">
        <f>'5.消費電力量'!G13</f>
        <v/>
      </c>
      <c r="H24" s="233" t="s">
        <v>71</v>
      </c>
      <c r="I24" s="248"/>
      <c r="J24" s="249"/>
    </row>
    <row r="25" spans="1:13" ht="15" customHeight="1">
      <c r="A25" s="238"/>
      <c r="B25" s="241"/>
      <c r="C25" s="295"/>
      <c r="D25" s="296"/>
      <c r="E25" s="297"/>
      <c r="F25" s="266"/>
      <c r="G25" s="283"/>
      <c r="H25" s="243"/>
      <c r="I25" s="250"/>
      <c r="J25" s="251"/>
    </row>
    <row r="26" spans="1:13" ht="15" customHeight="1">
      <c r="A26" s="238"/>
      <c r="B26" s="241"/>
      <c r="C26" s="252" t="s">
        <v>23</v>
      </c>
      <c r="D26" s="315"/>
      <c r="E26" s="316"/>
      <c r="F26" s="281" t="s">
        <v>109</v>
      </c>
      <c r="G26" s="282" t="str">
        <f>'5.消費電力量'!G20</f>
        <v/>
      </c>
      <c r="H26" s="233" t="s">
        <v>29</v>
      </c>
      <c r="I26" s="248"/>
      <c r="J26" s="249"/>
    </row>
    <row r="27" spans="1:13" ht="15" customHeight="1">
      <c r="A27" s="238"/>
      <c r="B27" s="241"/>
      <c r="C27" s="317"/>
      <c r="D27" s="318"/>
      <c r="E27" s="319"/>
      <c r="F27" s="266"/>
      <c r="G27" s="283"/>
      <c r="H27" s="243"/>
      <c r="I27" s="250"/>
      <c r="J27" s="251"/>
    </row>
    <row r="28" spans="1:13" ht="15" customHeight="1">
      <c r="A28" s="238"/>
      <c r="B28" s="241"/>
      <c r="C28" s="252" t="s">
        <v>24</v>
      </c>
      <c r="D28" s="253"/>
      <c r="E28" s="254"/>
      <c r="F28" s="281" t="s">
        <v>110</v>
      </c>
      <c r="G28" s="282" t="str">
        <f>+'5.消費電力量'!G33</f>
        <v/>
      </c>
      <c r="H28" s="233" t="s">
        <v>6</v>
      </c>
      <c r="I28" s="248"/>
      <c r="J28" s="249"/>
    </row>
    <row r="29" spans="1:13" ht="15" customHeight="1">
      <c r="A29" s="238"/>
      <c r="B29" s="241"/>
      <c r="C29" s="295"/>
      <c r="D29" s="296"/>
      <c r="E29" s="297"/>
      <c r="F29" s="266"/>
      <c r="G29" s="283"/>
      <c r="H29" s="243"/>
      <c r="I29" s="250"/>
      <c r="J29" s="251"/>
      <c r="L29" s="114"/>
    </row>
    <row r="30" spans="1:13" ht="11.25" customHeight="1">
      <c r="A30" s="238"/>
      <c r="B30" s="241"/>
      <c r="C30" s="252" t="s">
        <v>102</v>
      </c>
      <c r="D30" s="253"/>
      <c r="E30" s="254"/>
      <c r="F30" s="284" t="s">
        <v>111</v>
      </c>
      <c r="G30" s="289" t="str">
        <f>'5.消費電力量'!G47</f>
        <v/>
      </c>
      <c r="H30" s="233" t="s">
        <v>7</v>
      </c>
      <c r="I30" s="263" t="str">
        <f>"調理時間　"&amp;TEXT(+'5.消費電力量'!G43,"0.0")&amp;"h/日"</f>
        <v>調理時間　5.0h/日</v>
      </c>
      <c r="J30" s="264"/>
      <c r="M30" s="25">
        <f>+'5.消費電力量'!G43</f>
        <v>5</v>
      </c>
    </row>
    <row r="31" spans="1:13" ht="11.25" customHeight="1">
      <c r="A31" s="238"/>
      <c r="B31" s="241"/>
      <c r="C31" s="255"/>
      <c r="D31" s="256"/>
      <c r="E31" s="257"/>
      <c r="F31" s="285"/>
      <c r="G31" s="290"/>
      <c r="H31" s="235"/>
      <c r="I31" s="287" t="str">
        <f>"待機時間　"&amp;TEXT(+'5.消費電力量'!G44,"0.0")&amp;"h/日"</f>
        <v>待機時間　2.0h/日</v>
      </c>
      <c r="J31" s="288"/>
      <c r="M31" s="25">
        <f>+'5.消費電力量'!G44</f>
        <v>2</v>
      </c>
    </row>
    <row r="32" spans="1:13" ht="11.25" customHeight="1" thickBot="1">
      <c r="A32" s="239"/>
      <c r="B32" s="242"/>
      <c r="C32" s="258"/>
      <c r="D32" s="259"/>
      <c r="E32" s="260"/>
      <c r="F32" s="286"/>
      <c r="G32" s="291"/>
      <c r="H32" s="234"/>
      <c r="I32" s="261" t="str">
        <f>"立上り回数 "&amp;TEXT(+'5.消費電力量'!G45,"0")&amp;"回/日"</f>
        <v>立上り回数 12回/日</v>
      </c>
      <c r="J32" s="262"/>
      <c r="M32" s="25">
        <f>+'5.消費電力量'!G45</f>
        <v>12</v>
      </c>
    </row>
    <row r="33" spans="1:10" s="5" customFormat="1" ht="15" customHeight="1">
      <c r="A33" s="279" t="s">
        <v>97</v>
      </c>
      <c r="B33" s="12"/>
      <c r="C33" s="7"/>
      <c r="D33" s="7"/>
      <c r="E33" s="7"/>
      <c r="F33" s="7"/>
      <c r="G33" s="7"/>
      <c r="H33" s="7"/>
      <c r="I33" s="7"/>
      <c r="J33" s="8"/>
    </row>
    <row r="34" spans="1:10" s="5" customFormat="1" ht="15" customHeight="1">
      <c r="A34" s="279"/>
      <c r="B34" s="12"/>
      <c r="C34" s="7"/>
      <c r="D34" s="7"/>
      <c r="E34" s="7"/>
      <c r="F34" s="7"/>
      <c r="G34" s="7"/>
      <c r="H34" s="7"/>
      <c r="I34" s="7"/>
      <c r="J34" s="8"/>
    </row>
    <row r="35" spans="1:10" s="5" customFormat="1" ht="15" customHeight="1">
      <c r="A35" s="279"/>
      <c r="B35" s="12"/>
      <c r="C35" s="7"/>
      <c r="D35" s="7"/>
      <c r="E35" s="7"/>
      <c r="F35" s="7"/>
      <c r="G35" s="7"/>
      <c r="H35" s="7"/>
      <c r="I35" s="7"/>
      <c r="J35" s="8"/>
    </row>
    <row r="36" spans="1:10" s="5" customFormat="1" ht="15" customHeight="1">
      <c r="A36" s="279"/>
      <c r="B36" s="12"/>
      <c r="C36" s="7"/>
      <c r="D36" s="7"/>
      <c r="E36" s="7"/>
      <c r="F36" s="7"/>
      <c r="G36" s="7"/>
      <c r="H36" s="7"/>
      <c r="I36" s="7"/>
      <c r="J36" s="8"/>
    </row>
    <row r="37" spans="1:10" s="5" customFormat="1" ht="15" customHeight="1">
      <c r="A37" s="279"/>
      <c r="B37" s="12"/>
      <c r="C37" s="7"/>
      <c r="D37" s="7"/>
      <c r="E37" s="7"/>
      <c r="F37" s="7"/>
      <c r="G37" s="7"/>
      <c r="H37" s="7"/>
      <c r="I37" s="7"/>
      <c r="J37" s="8"/>
    </row>
    <row r="38" spans="1:10" s="5" customFormat="1" ht="15" customHeight="1">
      <c r="A38" s="279"/>
      <c r="B38" s="12"/>
      <c r="C38" s="7"/>
      <c r="D38" s="7"/>
      <c r="E38" s="7"/>
      <c r="F38" s="7"/>
      <c r="G38" s="7"/>
      <c r="H38" s="7"/>
      <c r="I38" s="7"/>
      <c r="J38" s="8"/>
    </row>
    <row r="39" spans="1:10" s="5" customFormat="1" ht="15" customHeight="1">
      <c r="A39" s="279"/>
      <c r="B39" s="12"/>
      <c r="C39" s="7"/>
      <c r="D39" s="7"/>
      <c r="E39" s="7"/>
      <c r="F39" s="7"/>
      <c r="G39" s="7"/>
      <c r="H39" s="7"/>
      <c r="I39" s="7"/>
      <c r="J39" s="8"/>
    </row>
    <row r="40" spans="1:10" s="5" customFormat="1" ht="15" customHeight="1">
      <c r="A40" s="279"/>
      <c r="B40" s="12"/>
      <c r="C40" s="7"/>
      <c r="D40" s="7"/>
      <c r="E40" s="7"/>
      <c r="F40" s="7"/>
      <c r="G40" s="7"/>
      <c r="H40" s="7"/>
      <c r="I40" s="7"/>
      <c r="J40" s="8"/>
    </row>
    <row r="41" spans="1:10" s="5" customFormat="1" ht="15" customHeight="1">
      <c r="A41" s="279"/>
      <c r="B41" s="12"/>
      <c r="C41" s="7"/>
      <c r="D41" s="7"/>
      <c r="E41" s="7"/>
      <c r="F41" s="7"/>
      <c r="G41" s="7"/>
      <c r="H41" s="7"/>
      <c r="I41" s="7"/>
      <c r="J41" s="8"/>
    </row>
    <row r="42" spans="1:10" s="5" customFormat="1" ht="15" customHeight="1">
      <c r="A42" s="279"/>
      <c r="B42" s="12"/>
      <c r="C42" s="7"/>
      <c r="D42" s="7"/>
      <c r="E42" s="7"/>
      <c r="F42" s="7"/>
      <c r="G42" s="7"/>
      <c r="H42" s="7"/>
      <c r="I42" s="7"/>
      <c r="J42" s="8"/>
    </row>
    <row r="43" spans="1:10" s="5" customFormat="1" ht="15" customHeight="1">
      <c r="A43" s="279"/>
      <c r="B43" s="12"/>
      <c r="C43" s="7"/>
      <c r="D43" s="7"/>
      <c r="E43" s="7"/>
      <c r="F43" s="7"/>
      <c r="G43" s="7"/>
      <c r="H43" s="7"/>
      <c r="I43" s="7"/>
      <c r="J43" s="8"/>
    </row>
    <row r="44" spans="1:10" s="5" customFormat="1" ht="15" customHeight="1">
      <c r="A44" s="279"/>
      <c r="B44" s="12"/>
      <c r="C44" s="7"/>
      <c r="D44" s="7"/>
      <c r="E44" s="7"/>
      <c r="F44" s="7"/>
      <c r="G44" s="7"/>
      <c r="H44" s="7"/>
      <c r="I44" s="7"/>
      <c r="J44" s="8"/>
    </row>
    <row r="45" spans="1:10" s="5" customFormat="1" ht="15" customHeight="1">
      <c r="A45" s="279"/>
      <c r="B45" s="12"/>
      <c r="C45" s="7"/>
      <c r="D45" s="7"/>
      <c r="E45" s="7"/>
      <c r="F45" s="7"/>
      <c r="G45" s="7"/>
      <c r="H45" s="7"/>
      <c r="I45" s="7"/>
      <c r="J45" s="8"/>
    </row>
    <row r="46" spans="1:10" s="5" customFormat="1" ht="15" customHeight="1">
      <c r="A46" s="279"/>
      <c r="B46" s="12"/>
      <c r="C46" s="7"/>
      <c r="D46" s="7"/>
      <c r="E46" s="7"/>
      <c r="F46" s="7"/>
      <c r="G46" s="7"/>
      <c r="H46" s="7"/>
      <c r="I46" s="7"/>
      <c r="J46" s="8"/>
    </row>
    <row r="47" spans="1:10" s="5" customFormat="1" ht="12.6" customHeight="1">
      <c r="A47" s="279"/>
      <c r="B47" s="6"/>
      <c r="C47" s="7"/>
      <c r="D47" s="7"/>
      <c r="E47" s="7"/>
      <c r="F47" s="7"/>
      <c r="G47" s="7"/>
      <c r="H47" s="7"/>
      <c r="I47" s="7"/>
      <c r="J47" s="8"/>
    </row>
    <row r="48" spans="1:10" s="5" customFormat="1" ht="12.6" customHeight="1">
      <c r="A48" s="279"/>
      <c r="B48" s="6"/>
      <c r="C48" s="7"/>
      <c r="D48" s="7"/>
      <c r="E48" s="7"/>
      <c r="F48" s="7"/>
      <c r="G48" s="7"/>
      <c r="H48" s="7"/>
      <c r="I48" s="7"/>
      <c r="J48" s="8"/>
    </row>
    <row r="49" spans="1:10" s="5" customFormat="1" ht="12.6" customHeight="1">
      <c r="A49" s="279"/>
      <c r="B49" s="6"/>
      <c r="C49" s="7"/>
      <c r="D49" s="7"/>
      <c r="E49" s="7"/>
      <c r="F49" s="7"/>
      <c r="G49" s="7"/>
      <c r="H49" s="7"/>
      <c r="I49" s="7"/>
      <c r="J49" s="8"/>
    </row>
    <row r="50" spans="1:10" s="5" customFormat="1" ht="12.6" customHeight="1">
      <c r="A50" s="279"/>
      <c r="B50" s="6"/>
      <c r="C50" s="7"/>
      <c r="D50" s="7"/>
      <c r="E50" s="7"/>
      <c r="F50" s="7"/>
      <c r="G50" s="7"/>
      <c r="H50" s="7"/>
      <c r="I50" s="7"/>
      <c r="J50" s="8"/>
    </row>
    <row r="51" spans="1:10" s="5" customFormat="1" ht="12.6" customHeight="1" thickBot="1">
      <c r="A51" s="280"/>
      <c r="B51" s="9"/>
      <c r="C51" s="10"/>
      <c r="D51" s="10"/>
      <c r="E51" s="10"/>
      <c r="F51" s="10"/>
      <c r="G51" s="10"/>
      <c r="H51" s="10"/>
      <c r="I51" s="10"/>
      <c r="J51" s="11"/>
    </row>
    <row r="52" spans="1:10" ht="10.15" customHeight="1"/>
  </sheetData>
  <sheetProtection password="89E8" sheet="1" scenarios="1" formatCells="0" formatRows="0" insertRows="0" deleteRows="0"/>
  <mergeCells count="63">
    <mergeCell ref="B9:J9"/>
    <mergeCell ref="I26:J27"/>
    <mergeCell ref="F22:F23"/>
    <mergeCell ref="B22:E23"/>
    <mergeCell ref="I15:J15"/>
    <mergeCell ref="G24:G25"/>
    <mergeCell ref="G26:G27"/>
    <mergeCell ref="B17:E17"/>
    <mergeCell ref="H15:H16"/>
    <mergeCell ref="C24:E25"/>
    <mergeCell ref="C26:E27"/>
    <mergeCell ref="F20:F21"/>
    <mergeCell ref="C11:E11"/>
    <mergeCell ref="C12:G12"/>
    <mergeCell ref="G18:G19"/>
    <mergeCell ref="F18:F19"/>
    <mergeCell ref="F11:J11"/>
    <mergeCell ref="G15:G16"/>
    <mergeCell ref="A14:J14"/>
    <mergeCell ref="A33:A51"/>
    <mergeCell ref="F24:F25"/>
    <mergeCell ref="G28:G29"/>
    <mergeCell ref="F30:F32"/>
    <mergeCell ref="F26:F27"/>
    <mergeCell ref="F28:F29"/>
    <mergeCell ref="I31:J31"/>
    <mergeCell ref="G30:G32"/>
    <mergeCell ref="A10:A13"/>
    <mergeCell ref="C28:E29"/>
    <mergeCell ref="B18:E21"/>
    <mergeCell ref="H20:H21"/>
    <mergeCell ref="G20:G21"/>
    <mergeCell ref="H30:H32"/>
    <mergeCell ref="A15:A32"/>
    <mergeCell ref="B24:B32"/>
    <mergeCell ref="H18:H19"/>
    <mergeCell ref="I18:J19"/>
    <mergeCell ref="I20:J21"/>
    <mergeCell ref="C30:E32"/>
    <mergeCell ref="H28:H29"/>
    <mergeCell ref="I32:J32"/>
    <mergeCell ref="I30:J30"/>
    <mergeCell ref="I24:J25"/>
    <mergeCell ref="H24:H25"/>
    <mergeCell ref="F15:F16"/>
    <mergeCell ref="B15:E16"/>
    <mergeCell ref="I28:J29"/>
    <mergeCell ref="H26:H27"/>
    <mergeCell ref="I1:J1"/>
    <mergeCell ref="F7:F8"/>
    <mergeCell ref="G8:J8"/>
    <mergeCell ref="B6:E6"/>
    <mergeCell ref="G5:J6"/>
    <mergeCell ref="A2:J2"/>
    <mergeCell ref="B7:E7"/>
    <mergeCell ref="D8:E8"/>
    <mergeCell ref="A3:A4"/>
    <mergeCell ref="I3:J3"/>
    <mergeCell ref="G7:J7"/>
    <mergeCell ref="I4:J4"/>
    <mergeCell ref="B3:G4"/>
    <mergeCell ref="B5:E5"/>
    <mergeCell ref="F5:F6"/>
  </mergeCells>
  <phoneticPr fontId="3"/>
  <conditionalFormatting sqref="I30:J30">
    <cfRule type="expression" dxfId="11" priority="3" stopIfTrue="1">
      <formula>$M$30&lt;&gt;5</formula>
    </cfRule>
  </conditionalFormatting>
  <conditionalFormatting sqref="I31:J31">
    <cfRule type="expression" dxfId="10" priority="2" stopIfTrue="1">
      <formula>$M$31&lt;&gt;2</formula>
    </cfRule>
  </conditionalFormatting>
  <conditionalFormatting sqref="I32:J32">
    <cfRule type="expression" dxfId="9" priority="1" stopIfTrue="1">
      <formula>$M$32&lt;&gt;12</formula>
    </cfRule>
  </conditionalFormatting>
  <dataValidations count="1">
    <dataValidation type="list" allowBlank="1" showInputMessage="1" showErrorMessage="1" sqref="B3:G4">
      <formula1>"ブロイラ、魚焼器、サラマンダ（選択してください）,ブロイラ,魚焼器,サラマンダ"</formula1>
    </dataValidation>
  </dataValidations>
  <pageMargins left="0.78740157480314965" right="0.51181102362204722" top="0.59055118110236227" bottom="0.59055118110236227" header="0.19685039370078741" footer="0.19685039370078741"/>
  <pageSetup paperSize="9" scale="98" orientation="portrait" verticalDpi="3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view="pageBreakPreview" zoomScaleNormal="100" zoomScaleSheetLayoutView="100" zoomScalePageLayoutView="250" workbookViewId="0">
      <selection activeCell="C5" sqref="C5:D5"/>
    </sheetView>
  </sheetViews>
  <sheetFormatPr defaultRowHeight="13.5"/>
  <cols>
    <col min="1" max="1" width="10.375" style="25" customWidth="1"/>
    <col min="2" max="2" width="6.125" style="25" customWidth="1"/>
    <col min="3" max="3" width="9.125" style="25" customWidth="1"/>
    <col min="4" max="4" width="10.875" style="25" customWidth="1"/>
    <col min="5" max="5" width="9.25" style="25" customWidth="1"/>
    <col min="6" max="8" width="8.875" style="25" customWidth="1"/>
    <col min="9" max="9" width="7.75" style="25" customWidth="1"/>
    <col min="10" max="10" width="8.5" style="25" customWidth="1"/>
    <col min="11" max="11" width="5.625" style="25" customWidth="1"/>
    <col min="12" max="16384" width="9" style="25"/>
  </cols>
  <sheetData>
    <row r="1" spans="1:10" ht="15" customHeight="1" thickBot="1"/>
    <row r="2" spans="1:10" s="26" customFormat="1" ht="19.5" customHeight="1" thickBot="1">
      <c r="A2" s="336" t="str">
        <f>+表紙!A2</f>
        <v>業務用厨房熱機器等性能測定結果　【電気機器】</v>
      </c>
      <c r="B2" s="337"/>
      <c r="C2" s="337"/>
      <c r="D2" s="337"/>
      <c r="E2" s="337"/>
      <c r="F2" s="337"/>
      <c r="G2" s="337"/>
      <c r="H2" s="337"/>
      <c r="I2" s="337"/>
      <c r="J2" s="338"/>
    </row>
    <row r="3" spans="1:10" s="26" customFormat="1" ht="28.5" customHeight="1" thickTop="1">
      <c r="A3" s="27" t="s">
        <v>141</v>
      </c>
      <c r="B3" s="330" t="str">
        <f>表紙!B3&amp;"　　（１．定格消費電力）"</f>
        <v>ブロイラ、魚焼器、サラマンダ（選択してください）　　（１．定格消費電力）</v>
      </c>
      <c r="C3" s="331"/>
      <c r="D3" s="331"/>
      <c r="E3" s="331"/>
      <c r="F3" s="331"/>
      <c r="G3" s="331"/>
      <c r="H3" s="331"/>
      <c r="I3" s="331"/>
      <c r="J3" s="332"/>
    </row>
    <row r="4" spans="1:10" s="26" customFormat="1" ht="20.100000000000001" customHeight="1" thickBot="1">
      <c r="A4" s="28" t="s">
        <v>1</v>
      </c>
      <c r="B4" s="339" t="str">
        <f>IF(表紙!$B$6=0,"",表紙!$B$6)</f>
        <v/>
      </c>
      <c r="C4" s="339"/>
      <c r="D4" s="340"/>
      <c r="E4" s="341"/>
      <c r="F4" s="29" t="s">
        <v>2</v>
      </c>
      <c r="G4" s="342" t="str">
        <f>IF(表紙!$G$5=0,"",表紙!$G$5)</f>
        <v/>
      </c>
      <c r="H4" s="343"/>
      <c r="I4" s="343"/>
      <c r="J4" s="344"/>
    </row>
    <row r="5" spans="1:10" s="26" customFormat="1" ht="15" customHeight="1" thickBot="1">
      <c r="A5" s="348" t="s">
        <v>34</v>
      </c>
      <c r="B5" s="349"/>
      <c r="C5" s="345"/>
      <c r="D5" s="345"/>
      <c r="E5" s="169" t="s">
        <v>28</v>
      </c>
      <c r="F5" s="170"/>
      <c r="G5" s="168" t="s">
        <v>18</v>
      </c>
      <c r="H5" s="170"/>
      <c r="I5" s="169" t="s">
        <v>19</v>
      </c>
      <c r="J5" s="171"/>
    </row>
    <row r="6" spans="1:10" s="26" customFormat="1" ht="15" customHeight="1">
      <c r="A6" s="32"/>
      <c r="B6" s="34"/>
      <c r="C6" s="34"/>
      <c r="D6" s="34"/>
      <c r="E6" s="34"/>
      <c r="F6" s="34"/>
      <c r="G6" s="34"/>
      <c r="H6" s="34"/>
      <c r="I6" s="34"/>
      <c r="J6" s="35"/>
    </row>
    <row r="7" spans="1:10" s="26" customFormat="1" ht="15" customHeight="1">
      <c r="A7" s="32"/>
      <c r="B7" s="142" t="s">
        <v>13</v>
      </c>
      <c r="C7" s="34"/>
      <c r="D7" s="34"/>
      <c r="E7" s="34"/>
      <c r="F7" s="34"/>
      <c r="G7" s="34"/>
      <c r="H7" s="34"/>
      <c r="I7" s="34"/>
      <c r="J7" s="35"/>
    </row>
    <row r="8" spans="1:10" s="26" customFormat="1" ht="15" customHeight="1">
      <c r="A8" s="32"/>
      <c r="B8" s="333" t="s">
        <v>112</v>
      </c>
      <c r="C8" s="333"/>
      <c r="D8" s="333"/>
      <c r="E8" s="333"/>
      <c r="F8" s="333"/>
      <c r="G8" s="333"/>
      <c r="H8" s="333"/>
      <c r="I8" s="333"/>
      <c r="J8" s="35"/>
    </row>
    <row r="9" spans="1:10" s="26" customFormat="1" ht="15" customHeight="1">
      <c r="A9" s="143"/>
      <c r="B9" s="333"/>
      <c r="C9" s="333"/>
      <c r="D9" s="333"/>
      <c r="E9" s="333"/>
      <c r="F9" s="333"/>
      <c r="G9" s="333"/>
      <c r="H9" s="333"/>
      <c r="I9" s="333"/>
      <c r="J9" s="35"/>
    </row>
    <row r="10" spans="1:10" s="26" customFormat="1" ht="7.5" customHeight="1">
      <c r="A10" s="32"/>
      <c r="B10" s="94"/>
      <c r="C10" s="94"/>
      <c r="D10" s="94"/>
      <c r="E10" s="94"/>
      <c r="F10" s="94"/>
      <c r="G10" s="94"/>
      <c r="H10" s="94"/>
      <c r="I10" s="94"/>
      <c r="J10" s="35"/>
    </row>
    <row r="11" spans="1:10" s="26" customFormat="1" ht="14.45" customHeight="1">
      <c r="A11" s="32"/>
      <c r="B11" s="177" t="s">
        <v>113</v>
      </c>
      <c r="C11" s="67"/>
      <c r="D11" s="67"/>
      <c r="E11" s="67"/>
      <c r="F11" s="67"/>
      <c r="G11" s="67"/>
      <c r="H11" s="67"/>
      <c r="I11" s="67"/>
      <c r="J11" s="35"/>
    </row>
    <row r="12" spans="1:10" s="26" customFormat="1" ht="14.45" customHeight="1">
      <c r="A12" s="32"/>
      <c r="B12" s="334" t="s">
        <v>114</v>
      </c>
      <c r="C12" s="334"/>
      <c r="D12" s="334"/>
      <c r="E12" s="334"/>
      <c r="F12" s="334"/>
      <c r="G12" s="334"/>
      <c r="H12" s="334"/>
      <c r="I12" s="334"/>
      <c r="J12" s="35"/>
    </row>
    <row r="13" spans="1:10" s="26" customFormat="1" ht="14.45" customHeight="1">
      <c r="A13" s="32"/>
      <c r="B13" s="334"/>
      <c r="C13" s="334"/>
      <c r="D13" s="334"/>
      <c r="E13" s="334"/>
      <c r="F13" s="334"/>
      <c r="G13" s="334"/>
      <c r="H13" s="334"/>
      <c r="I13" s="334"/>
      <c r="J13" s="35"/>
    </row>
    <row r="14" spans="1:10" s="26" customFormat="1" ht="14.45" customHeight="1">
      <c r="A14" s="32"/>
      <c r="B14" s="334"/>
      <c r="C14" s="334"/>
      <c r="D14" s="334"/>
      <c r="E14" s="334"/>
      <c r="F14" s="334"/>
      <c r="G14" s="334"/>
      <c r="H14" s="334"/>
      <c r="I14" s="334"/>
      <c r="J14" s="35"/>
    </row>
    <row r="15" spans="1:10" s="26" customFormat="1" ht="14.45" customHeight="1">
      <c r="A15" s="32"/>
      <c r="B15" s="334"/>
      <c r="C15" s="334"/>
      <c r="D15" s="334"/>
      <c r="E15" s="334"/>
      <c r="F15" s="334"/>
      <c r="G15" s="334"/>
      <c r="H15" s="334"/>
      <c r="I15" s="334"/>
      <c r="J15" s="35"/>
    </row>
    <row r="16" spans="1:10" s="26" customFormat="1" ht="14.45" customHeight="1">
      <c r="A16" s="32"/>
      <c r="B16" s="334"/>
      <c r="C16" s="334"/>
      <c r="D16" s="334"/>
      <c r="E16" s="334"/>
      <c r="F16" s="334"/>
      <c r="G16" s="334"/>
      <c r="H16" s="334"/>
      <c r="I16" s="334"/>
      <c r="J16" s="35"/>
    </row>
    <row r="17" spans="1:13" s="26" customFormat="1" ht="8.4499999999999993" customHeight="1">
      <c r="A17" s="153"/>
      <c r="B17" s="156"/>
      <c r="C17" s="156"/>
      <c r="D17" s="156"/>
      <c r="G17" s="34"/>
      <c r="H17" s="34"/>
      <c r="I17" s="34"/>
      <c r="J17" s="35"/>
    </row>
    <row r="18" spans="1:13" s="26" customFormat="1" ht="15" customHeight="1">
      <c r="A18" s="32"/>
      <c r="B18" s="146"/>
      <c r="C18" s="146"/>
      <c r="D18" s="146"/>
      <c r="E18" s="147"/>
      <c r="F18" s="145"/>
      <c r="G18" s="148"/>
      <c r="H18" s="34"/>
      <c r="I18" s="34"/>
      <c r="J18" s="35"/>
    </row>
    <row r="19" spans="1:13" s="26" customFormat="1" ht="15" customHeight="1">
      <c r="A19" s="32"/>
      <c r="B19" s="34"/>
      <c r="C19" s="34"/>
      <c r="D19" s="34"/>
      <c r="E19" s="34"/>
      <c r="F19" s="34"/>
      <c r="G19" s="184"/>
      <c r="H19" s="184"/>
      <c r="I19" s="34"/>
      <c r="J19" s="35"/>
    </row>
    <row r="20" spans="1:13" s="26" customFormat="1" ht="17.25" customHeight="1">
      <c r="A20" s="32"/>
      <c r="B20" s="52" t="s">
        <v>136</v>
      </c>
      <c r="C20" s="34"/>
      <c r="D20" s="34"/>
      <c r="E20" s="34"/>
      <c r="F20" s="40" t="s">
        <v>81</v>
      </c>
      <c r="G20" s="191"/>
      <c r="H20" s="124" t="s">
        <v>58</v>
      </c>
      <c r="I20" s="124" t="s">
        <v>41</v>
      </c>
      <c r="J20" s="157"/>
      <c r="M20" s="34"/>
    </row>
    <row r="21" spans="1:13" s="26" customFormat="1" ht="7.5" customHeight="1">
      <c r="A21" s="32"/>
      <c r="B21" s="53"/>
      <c r="C21" s="34"/>
      <c r="D21" s="34"/>
      <c r="E21" s="34"/>
      <c r="F21" s="67"/>
      <c r="G21" s="78"/>
      <c r="H21" s="39"/>
      <c r="I21" s="39"/>
      <c r="J21" s="157"/>
      <c r="M21" s="140"/>
    </row>
    <row r="22" spans="1:13" s="26" customFormat="1" ht="30" customHeight="1">
      <c r="A22" s="32"/>
      <c r="B22" s="34" t="s">
        <v>82</v>
      </c>
      <c r="C22" s="34"/>
      <c r="D22" s="34"/>
      <c r="E22" s="149"/>
      <c r="F22" s="40" t="s">
        <v>83</v>
      </c>
      <c r="G22" s="192"/>
      <c r="H22" s="124" t="s">
        <v>58</v>
      </c>
      <c r="I22" s="124" t="s">
        <v>41</v>
      </c>
      <c r="J22" s="157"/>
    </row>
    <row r="23" spans="1:13" ht="7.5" customHeight="1" thickBot="1">
      <c r="A23" s="127"/>
      <c r="B23" s="184"/>
      <c r="C23" s="102"/>
      <c r="D23" s="184"/>
      <c r="E23" s="102"/>
      <c r="F23" s="49"/>
      <c r="G23" s="150"/>
      <c r="H23" s="184"/>
      <c r="I23" s="184"/>
      <c r="J23" s="35"/>
    </row>
    <row r="24" spans="1:13" ht="16.5" customHeight="1" thickBot="1">
      <c r="A24" s="127"/>
      <c r="B24" s="346" t="s">
        <v>100</v>
      </c>
      <c r="C24" s="347"/>
      <c r="D24" s="347"/>
      <c r="E24" s="347"/>
      <c r="F24" s="40" t="s">
        <v>84</v>
      </c>
      <c r="G24" s="155" t="str">
        <f>IF(OR(G22="",G20=""),"",(G20/G22)*100-100)</f>
        <v/>
      </c>
      <c r="H24" s="122" t="s">
        <v>85</v>
      </c>
      <c r="I24" s="122"/>
      <c r="J24" s="151"/>
    </row>
    <row r="25" spans="1:13" ht="15" customHeight="1">
      <c r="A25" s="127"/>
      <c r="B25" s="347"/>
      <c r="C25" s="347"/>
      <c r="D25" s="347"/>
      <c r="E25" s="347"/>
      <c r="F25" s="40"/>
      <c r="G25" s="158"/>
      <c r="H25" s="158"/>
      <c r="I25" s="122"/>
      <c r="J25" s="151"/>
    </row>
    <row r="26" spans="1:13" ht="16.5" customHeight="1">
      <c r="A26" s="127"/>
      <c r="B26" s="335" t="s">
        <v>88</v>
      </c>
      <c r="C26" s="335"/>
      <c r="D26" s="144">
        <v>5</v>
      </c>
      <c r="E26" s="145">
        <v>-10</v>
      </c>
      <c r="F26" s="49"/>
      <c r="G26" s="152"/>
      <c r="H26" s="152"/>
      <c r="I26" s="122"/>
      <c r="J26" s="151"/>
    </row>
    <row r="27" spans="1:13" ht="8.4499999999999993" customHeight="1">
      <c r="A27" s="127"/>
      <c r="B27" s="34"/>
      <c r="C27" s="184"/>
      <c r="D27" s="184"/>
      <c r="E27" s="102"/>
      <c r="F27" s="184"/>
      <c r="G27" s="49"/>
      <c r="H27" s="150"/>
      <c r="I27" s="184"/>
      <c r="J27" s="35"/>
    </row>
    <row r="28" spans="1:13" ht="15" customHeight="1">
      <c r="A28" s="127"/>
      <c r="B28" s="122" t="s">
        <v>0</v>
      </c>
      <c r="C28" s="184"/>
      <c r="D28" s="184"/>
      <c r="E28" s="184"/>
      <c r="F28" s="184"/>
      <c r="G28" s="184"/>
      <c r="H28" s="184"/>
      <c r="I28" s="34"/>
      <c r="J28" s="35"/>
    </row>
    <row r="29" spans="1:13" ht="15" customHeight="1">
      <c r="A29" s="127"/>
      <c r="B29" s="122"/>
      <c r="C29" s="184"/>
      <c r="D29" s="184"/>
      <c r="E29" s="184"/>
      <c r="F29" s="184"/>
      <c r="G29" s="184"/>
      <c r="H29" s="184"/>
      <c r="I29" s="34"/>
      <c r="J29" s="35"/>
    </row>
    <row r="30" spans="1:13" ht="15" customHeight="1">
      <c r="A30" s="127"/>
      <c r="B30" s="34"/>
      <c r="C30" s="184"/>
      <c r="D30" s="184"/>
      <c r="E30" s="184"/>
      <c r="F30" s="184"/>
      <c r="G30" s="184"/>
      <c r="H30" s="184"/>
      <c r="I30" s="34"/>
      <c r="J30" s="35"/>
    </row>
    <row r="31" spans="1:13" ht="15" customHeight="1">
      <c r="A31" s="127"/>
      <c r="B31" s="34"/>
      <c r="C31" s="184"/>
      <c r="D31" s="184"/>
      <c r="E31" s="184"/>
      <c r="F31" s="184"/>
      <c r="G31" s="184"/>
      <c r="H31" s="184"/>
      <c r="I31" s="34"/>
      <c r="J31" s="35"/>
    </row>
    <row r="32" spans="1:13" ht="15" customHeight="1">
      <c r="A32" s="127"/>
      <c r="B32" s="34"/>
      <c r="C32" s="184"/>
      <c r="D32" s="184"/>
      <c r="E32" s="184"/>
      <c r="F32" s="184"/>
      <c r="G32" s="184"/>
      <c r="H32" s="184"/>
      <c r="I32" s="34"/>
      <c r="J32" s="35"/>
    </row>
    <row r="33" spans="1:19" ht="15" customHeight="1">
      <c r="A33" s="127"/>
      <c r="B33" s="34"/>
      <c r="C33" s="184"/>
      <c r="D33" s="184"/>
      <c r="E33" s="184"/>
      <c r="F33" s="184"/>
      <c r="G33" s="184"/>
      <c r="H33" s="184"/>
      <c r="I33" s="34"/>
      <c r="J33" s="35"/>
    </row>
    <row r="34" spans="1:19" ht="15" customHeight="1">
      <c r="A34" s="127"/>
      <c r="B34" s="34"/>
      <c r="C34" s="184"/>
      <c r="D34" s="184"/>
      <c r="E34" s="184"/>
      <c r="F34" s="184"/>
      <c r="G34" s="184"/>
      <c r="H34" s="184"/>
      <c r="I34" s="34"/>
      <c r="J34" s="35"/>
      <c r="S34" s="140"/>
    </row>
    <row r="35" spans="1:19" ht="15" customHeight="1">
      <c r="A35" s="127"/>
      <c r="B35" s="34"/>
      <c r="C35" s="184"/>
      <c r="D35" s="184"/>
      <c r="E35" s="184"/>
      <c r="F35" s="184"/>
      <c r="G35" s="184"/>
      <c r="H35" s="184"/>
      <c r="I35" s="34"/>
      <c r="J35" s="35"/>
    </row>
    <row r="36" spans="1:19" ht="15" customHeight="1">
      <c r="A36" s="127"/>
      <c r="B36" s="34"/>
      <c r="C36" s="184"/>
      <c r="D36" s="184"/>
      <c r="E36" s="184"/>
      <c r="F36" s="184"/>
      <c r="G36" s="184"/>
      <c r="H36" s="184"/>
      <c r="I36" s="34"/>
      <c r="J36" s="35"/>
    </row>
    <row r="37" spans="1:19" ht="15" customHeight="1">
      <c r="A37" s="127"/>
      <c r="B37" s="34"/>
      <c r="C37" s="34"/>
      <c r="D37" s="34"/>
      <c r="E37" s="34"/>
      <c r="F37" s="34"/>
      <c r="G37" s="34"/>
      <c r="H37" s="34"/>
      <c r="I37" s="34"/>
      <c r="J37" s="35"/>
    </row>
    <row r="38" spans="1:19" ht="15" customHeight="1">
      <c r="A38" s="127"/>
      <c r="B38" s="34"/>
      <c r="C38" s="34"/>
      <c r="D38" s="34"/>
      <c r="E38" s="34"/>
      <c r="F38" s="34"/>
      <c r="G38" s="34"/>
      <c r="H38" s="34"/>
      <c r="I38" s="34"/>
      <c r="J38" s="35"/>
    </row>
    <row r="39" spans="1:19" ht="15" customHeight="1">
      <c r="A39" s="127"/>
      <c r="B39" s="34"/>
      <c r="C39" s="102"/>
      <c r="D39" s="34"/>
      <c r="E39" s="34"/>
      <c r="F39" s="34"/>
      <c r="G39" s="34"/>
      <c r="H39" s="34"/>
      <c r="I39" s="34"/>
      <c r="J39" s="35"/>
    </row>
    <row r="40" spans="1:19" ht="12" customHeight="1">
      <c r="A40" s="127"/>
      <c r="B40" s="34"/>
      <c r="C40" s="102"/>
      <c r="D40" s="34"/>
      <c r="E40" s="34"/>
      <c r="F40" s="34"/>
      <c r="G40" s="34"/>
      <c r="H40" s="34"/>
      <c r="I40" s="34"/>
      <c r="J40" s="35"/>
    </row>
    <row r="41" spans="1:19" ht="12" customHeight="1">
      <c r="A41" s="127"/>
      <c r="B41" s="34"/>
      <c r="C41" s="102"/>
      <c r="D41" s="34"/>
      <c r="E41" s="34"/>
      <c r="F41" s="34"/>
      <c r="G41" s="34"/>
      <c r="H41" s="34"/>
      <c r="I41" s="34"/>
      <c r="J41" s="35"/>
    </row>
    <row r="42" spans="1:19" ht="12" customHeight="1">
      <c r="A42" s="127"/>
      <c r="B42" s="122" t="s">
        <v>86</v>
      </c>
      <c r="C42" s="102"/>
      <c r="D42" s="34"/>
      <c r="E42" s="34"/>
      <c r="F42" s="34"/>
      <c r="G42" s="34"/>
      <c r="H42" s="34"/>
      <c r="I42" s="34"/>
      <c r="J42" s="35"/>
    </row>
    <row r="43" spans="1:19" ht="7.5" customHeight="1">
      <c r="A43" s="127"/>
      <c r="B43" s="102"/>
      <c r="C43" s="34"/>
      <c r="D43" s="34"/>
      <c r="E43" s="34"/>
      <c r="F43" s="34"/>
      <c r="G43" s="34"/>
      <c r="H43" s="34"/>
      <c r="I43" s="34"/>
      <c r="J43" s="35"/>
    </row>
    <row r="44" spans="1:19" ht="15" customHeight="1">
      <c r="A44" s="127"/>
      <c r="B44" s="34"/>
      <c r="C44" s="34"/>
      <c r="D44" s="34"/>
      <c r="E44" s="34"/>
      <c r="F44" s="34"/>
      <c r="G44" s="34"/>
      <c r="H44" s="34"/>
      <c r="I44" s="34"/>
      <c r="J44" s="35"/>
    </row>
    <row r="45" spans="1:19" ht="15" customHeight="1">
      <c r="A45" s="127"/>
      <c r="B45" s="34"/>
      <c r="C45" s="34"/>
      <c r="D45" s="34"/>
      <c r="E45" s="34"/>
      <c r="F45" s="34"/>
      <c r="G45" s="34"/>
      <c r="H45" s="34"/>
      <c r="I45" s="34"/>
      <c r="J45" s="35"/>
    </row>
    <row r="46" spans="1:19" ht="15" customHeight="1">
      <c r="A46" s="127"/>
      <c r="B46" s="34"/>
      <c r="C46" s="34"/>
      <c r="D46" s="34"/>
      <c r="E46" s="34"/>
      <c r="F46" s="34"/>
      <c r="G46" s="34"/>
      <c r="H46" s="34"/>
      <c r="I46" s="34"/>
      <c r="J46" s="35"/>
    </row>
    <row r="47" spans="1:19" ht="15" customHeight="1">
      <c r="A47" s="127"/>
      <c r="B47" s="34"/>
      <c r="C47" s="34"/>
      <c r="D47" s="34"/>
      <c r="E47" s="34"/>
      <c r="F47" s="34"/>
      <c r="G47" s="34"/>
      <c r="H47" s="34"/>
      <c r="I47" s="34"/>
      <c r="J47" s="35"/>
    </row>
    <row r="48" spans="1:19" ht="15" customHeight="1">
      <c r="A48" s="127"/>
      <c r="B48" s="34"/>
      <c r="C48" s="34"/>
      <c r="D48" s="34"/>
      <c r="E48" s="34"/>
      <c r="F48" s="34"/>
      <c r="G48" s="34"/>
      <c r="H48" s="34"/>
      <c r="I48" s="34"/>
      <c r="J48" s="35"/>
    </row>
    <row r="49" spans="1:10" ht="15" customHeight="1">
      <c r="A49" s="127"/>
      <c r="B49" s="34"/>
      <c r="C49" s="34"/>
      <c r="D49" s="34"/>
      <c r="E49" s="34"/>
      <c r="F49" s="34"/>
      <c r="G49" s="34"/>
      <c r="H49" s="34"/>
      <c r="I49" s="34"/>
      <c r="J49" s="35"/>
    </row>
    <row r="50" spans="1:10" ht="15" customHeight="1">
      <c r="A50" s="127"/>
      <c r="B50" s="34"/>
      <c r="C50" s="34"/>
      <c r="D50" s="34"/>
      <c r="E50" s="34"/>
      <c r="F50" s="34"/>
      <c r="G50" s="34"/>
      <c r="H50" s="34"/>
      <c r="I50" s="34"/>
      <c r="J50" s="35"/>
    </row>
    <row r="51" spans="1:10" ht="15" customHeight="1">
      <c r="A51" s="127"/>
      <c r="B51" s="34"/>
      <c r="C51" s="34"/>
      <c r="D51" s="34"/>
      <c r="E51" s="34"/>
      <c r="F51" s="34"/>
      <c r="G51" s="34"/>
      <c r="H51" s="34"/>
      <c r="I51" s="34"/>
      <c r="J51" s="35"/>
    </row>
    <row r="52" spans="1:10" ht="15" customHeight="1">
      <c r="A52" s="127"/>
      <c r="B52" s="34"/>
      <c r="C52" s="34"/>
      <c r="D52" s="34"/>
      <c r="E52" s="34"/>
      <c r="F52" s="34"/>
      <c r="G52" s="34"/>
      <c r="H52" s="34"/>
      <c r="I52" s="34"/>
      <c r="J52" s="35"/>
    </row>
    <row r="53" spans="1:10" ht="15" customHeight="1">
      <c r="A53" s="127"/>
      <c r="B53" s="34"/>
      <c r="C53" s="34"/>
      <c r="D53" s="34"/>
      <c r="E53" s="34"/>
      <c r="F53" s="34"/>
      <c r="G53" s="34"/>
      <c r="H53" s="34"/>
      <c r="I53" s="34"/>
      <c r="J53" s="35"/>
    </row>
    <row r="54" spans="1:10" s="26" customFormat="1" ht="15" customHeight="1" thickBot="1">
      <c r="A54" s="70"/>
      <c r="B54" s="71"/>
      <c r="C54" s="71"/>
      <c r="D54" s="71"/>
      <c r="E54" s="71"/>
      <c r="F54" s="71"/>
      <c r="G54" s="71"/>
      <c r="H54" s="71"/>
      <c r="I54" s="71"/>
      <c r="J54" s="72"/>
    </row>
    <row r="55" spans="1:10" ht="9" customHeight="1">
      <c r="A55" s="102"/>
      <c r="B55" s="102"/>
      <c r="C55" s="102"/>
      <c r="D55" s="102"/>
      <c r="E55" s="102"/>
      <c r="F55" s="102"/>
      <c r="G55" s="102"/>
      <c r="H55" s="102"/>
      <c r="I55" s="102"/>
      <c r="J55" s="102"/>
    </row>
  </sheetData>
  <sheetProtection password="89E8" sheet="1" objects="1" scenarios="1" selectLockedCells="1"/>
  <mergeCells count="10">
    <mergeCell ref="B3:J3"/>
    <mergeCell ref="B8:I9"/>
    <mergeCell ref="B12:I16"/>
    <mergeCell ref="B26:C26"/>
    <mergeCell ref="A2:J2"/>
    <mergeCell ref="B4:E4"/>
    <mergeCell ref="G4:J4"/>
    <mergeCell ref="C5:D5"/>
    <mergeCell ref="B24:E25"/>
    <mergeCell ref="A5:B5"/>
  </mergeCells>
  <phoneticPr fontId="3"/>
  <conditionalFormatting sqref="H25">
    <cfRule type="expression" dxfId="8" priority="8" stopIfTrue="1">
      <formula>OR(+$H$24&gt;$D$26,$H$24&lt;$E$26)</formula>
    </cfRule>
  </conditionalFormatting>
  <conditionalFormatting sqref="G24:G25">
    <cfRule type="expression" dxfId="7" priority="9" stopIfTrue="1">
      <formula>OR(+$G$24&gt;$D$26,$G$24&lt;$E$26)</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view="pageBreakPreview" zoomScaleNormal="100" zoomScaleSheetLayoutView="100" workbookViewId="0">
      <selection activeCell="C5" sqref="C5:D5"/>
    </sheetView>
  </sheetViews>
  <sheetFormatPr defaultRowHeight="13.5"/>
  <cols>
    <col min="1" max="1" width="10.375" style="25" customWidth="1"/>
    <col min="2" max="2" width="8.375" style="25" customWidth="1"/>
    <col min="3" max="3" width="11.875" style="25" customWidth="1"/>
    <col min="4" max="4" width="16.125" style="25" customWidth="1"/>
    <col min="5" max="5" width="8.375" style="25" customWidth="1"/>
    <col min="6" max="7" width="7.875" style="25" customWidth="1"/>
    <col min="8" max="8" width="5.5" style="25" customWidth="1"/>
    <col min="9" max="9" width="7.375" style="25" customWidth="1"/>
    <col min="10" max="10" width="5.5" style="25" customWidth="1"/>
    <col min="11" max="11" width="5.625" style="25" customWidth="1"/>
    <col min="12" max="16384" width="9" style="25"/>
  </cols>
  <sheetData>
    <row r="1" spans="1:19" ht="15" customHeight="1" thickBot="1"/>
    <row r="2" spans="1:19" s="26" customFormat="1" ht="19.5" customHeight="1" thickTop="1" thickBot="1">
      <c r="A2" s="208" t="str">
        <f>+表紙!A2</f>
        <v>業務用厨房熱機器等性能測定結果　【電気機器】</v>
      </c>
      <c r="B2" s="209"/>
      <c r="C2" s="209"/>
      <c r="D2" s="209"/>
      <c r="E2" s="209"/>
      <c r="F2" s="209"/>
      <c r="G2" s="209"/>
      <c r="H2" s="209"/>
      <c r="I2" s="209"/>
      <c r="J2" s="210"/>
    </row>
    <row r="3" spans="1:19" s="26" customFormat="1" ht="28.5" customHeight="1" thickTop="1">
      <c r="A3" s="27" t="s">
        <v>141</v>
      </c>
      <c r="B3" s="330" t="str">
        <f>+表紙!B3&amp;"　　（３．立上り性能）"</f>
        <v>ブロイラ、魚焼器、サラマンダ（選択してください）　　（３．立上り性能）</v>
      </c>
      <c r="C3" s="331"/>
      <c r="D3" s="331"/>
      <c r="E3" s="331"/>
      <c r="F3" s="331"/>
      <c r="G3" s="331"/>
      <c r="H3" s="331"/>
      <c r="I3" s="331"/>
      <c r="J3" s="332"/>
    </row>
    <row r="4" spans="1:19" s="26" customFormat="1" ht="20.100000000000001" customHeight="1" thickBot="1">
      <c r="A4" s="28" t="s">
        <v>1</v>
      </c>
      <c r="B4" s="339" t="str">
        <f>IF(表紙!$B$6=0,"",表紙!$B$6)</f>
        <v/>
      </c>
      <c r="C4" s="339"/>
      <c r="D4" s="340"/>
      <c r="E4" s="341"/>
      <c r="F4" s="29" t="s">
        <v>2</v>
      </c>
      <c r="G4" s="342" t="str">
        <f>IF(表紙!$G$5=0,"",表紙!$G$5)</f>
        <v/>
      </c>
      <c r="H4" s="343"/>
      <c r="I4" s="343"/>
      <c r="J4" s="344"/>
    </row>
    <row r="5" spans="1:19" s="26" customFormat="1" ht="15" customHeight="1">
      <c r="A5" s="30" t="s">
        <v>14</v>
      </c>
      <c r="B5" s="352" t="s">
        <v>34</v>
      </c>
      <c r="C5" s="361"/>
      <c r="D5" s="361"/>
      <c r="E5" s="325" t="s">
        <v>28</v>
      </c>
      <c r="F5" s="13"/>
      <c r="G5" s="352" t="s">
        <v>18</v>
      </c>
      <c r="H5" s="13"/>
      <c r="I5" s="325" t="s">
        <v>19</v>
      </c>
      <c r="J5" s="15"/>
    </row>
    <row r="6" spans="1:19" s="26" customFormat="1" ht="15" customHeight="1" thickBot="1">
      <c r="A6" s="28" t="s">
        <v>15</v>
      </c>
      <c r="B6" s="353"/>
      <c r="C6" s="360"/>
      <c r="D6" s="360"/>
      <c r="E6" s="234"/>
      <c r="F6" s="14"/>
      <c r="G6" s="353"/>
      <c r="H6" s="14"/>
      <c r="I6" s="234"/>
      <c r="J6" s="16"/>
    </row>
    <row r="7" spans="1:19" s="26" customFormat="1" ht="15" customHeight="1">
      <c r="A7" s="115"/>
      <c r="B7" s="116"/>
      <c r="C7" s="117"/>
      <c r="D7" s="117"/>
      <c r="E7" s="118"/>
      <c r="F7" s="119"/>
      <c r="G7" s="116"/>
      <c r="H7" s="119"/>
      <c r="I7" s="118"/>
      <c r="J7" s="120"/>
    </row>
    <row r="8" spans="1:19" s="26" customFormat="1" ht="15.6" customHeight="1">
      <c r="A8" s="32"/>
      <c r="B8" s="358" t="s">
        <v>115</v>
      </c>
      <c r="C8" s="358"/>
      <c r="D8" s="358"/>
      <c r="E8" s="358"/>
      <c r="F8" s="358"/>
      <c r="G8" s="358"/>
      <c r="H8" s="358"/>
      <c r="I8" s="358"/>
      <c r="J8" s="35"/>
    </row>
    <row r="9" spans="1:19" s="26" customFormat="1" ht="15.6" customHeight="1">
      <c r="A9" s="32"/>
      <c r="B9" s="358"/>
      <c r="C9" s="358"/>
      <c r="D9" s="358"/>
      <c r="E9" s="358"/>
      <c r="F9" s="358"/>
      <c r="G9" s="358"/>
      <c r="H9" s="358"/>
      <c r="I9" s="358"/>
      <c r="J9" s="35"/>
    </row>
    <row r="10" spans="1:19" s="26" customFormat="1" ht="15.6" customHeight="1">
      <c r="A10" s="121"/>
      <c r="B10" s="358"/>
      <c r="C10" s="358"/>
      <c r="D10" s="358"/>
      <c r="E10" s="358"/>
      <c r="F10" s="358"/>
      <c r="G10" s="358"/>
      <c r="H10" s="358"/>
      <c r="I10" s="358"/>
      <c r="J10" s="35"/>
      <c r="S10" s="25"/>
    </row>
    <row r="11" spans="1:19" s="26" customFormat="1" ht="15.6" customHeight="1">
      <c r="A11" s="32"/>
      <c r="B11" s="358"/>
      <c r="C11" s="358"/>
      <c r="D11" s="358"/>
      <c r="E11" s="358"/>
      <c r="F11" s="358"/>
      <c r="G11" s="358"/>
      <c r="H11" s="358"/>
      <c r="I11" s="358"/>
      <c r="J11" s="35"/>
    </row>
    <row r="12" spans="1:19" s="26" customFormat="1" ht="15.6" customHeight="1">
      <c r="A12" s="32"/>
      <c r="B12" s="358"/>
      <c r="C12" s="358"/>
      <c r="D12" s="358"/>
      <c r="E12" s="358"/>
      <c r="F12" s="358"/>
      <c r="G12" s="358"/>
      <c r="H12" s="358"/>
      <c r="I12" s="358"/>
      <c r="J12" s="35"/>
    </row>
    <row r="13" spans="1:19" s="26" customFormat="1" ht="15.6" customHeight="1">
      <c r="A13" s="32"/>
      <c r="B13" s="358"/>
      <c r="C13" s="358"/>
      <c r="D13" s="358"/>
      <c r="E13" s="358"/>
      <c r="F13" s="358"/>
      <c r="G13" s="358"/>
      <c r="H13" s="358"/>
      <c r="I13" s="358"/>
      <c r="J13" s="35"/>
    </row>
    <row r="14" spans="1:19" s="26" customFormat="1" ht="15.6" customHeight="1">
      <c r="A14" s="32"/>
      <c r="B14" s="358"/>
      <c r="C14" s="358"/>
      <c r="D14" s="358"/>
      <c r="E14" s="358"/>
      <c r="F14" s="358"/>
      <c r="G14" s="358"/>
      <c r="H14" s="358"/>
      <c r="I14" s="358"/>
      <c r="J14" s="35"/>
    </row>
    <row r="15" spans="1:19" s="26" customFormat="1" ht="15.6" customHeight="1">
      <c r="A15" s="32"/>
      <c r="B15" s="358"/>
      <c r="C15" s="358"/>
      <c r="D15" s="358"/>
      <c r="E15" s="358"/>
      <c r="F15" s="358"/>
      <c r="G15" s="358"/>
      <c r="H15" s="358"/>
      <c r="I15" s="358"/>
      <c r="J15" s="35"/>
    </row>
    <row r="16" spans="1:19" s="26" customFormat="1" ht="15.6" customHeight="1">
      <c r="A16" s="32"/>
      <c r="B16" s="358"/>
      <c r="C16" s="358"/>
      <c r="D16" s="358"/>
      <c r="E16" s="358"/>
      <c r="F16" s="358"/>
      <c r="G16" s="358"/>
      <c r="H16" s="358"/>
      <c r="I16" s="358"/>
      <c r="J16" s="35"/>
    </row>
    <row r="17" spans="1:10" s="26" customFormat="1" ht="15.6" customHeight="1">
      <c r="A17" s="32"/>
      <c r="B17" s="358"/>
      <c r="C17" s="358"/>
      <c r="D17" s="358"/>
      <c r="E17" s="358"/>
      <c r="F17" s="358"/>
      <c r="G17" s="358"/>
      <c r="H17" s="358"/>
      <c r="I17" s="358"/>
      <c r="J17" s="35"/>
    </row>
    <row r="18" spans="1:10" s="26" customFormat="1" ht="22.5" customHeight="1">
      <c r="A18" s="121"/>
      <c r="B18" s="359"/>
      <c r="C18" s="359"/>
      <c r="D18" s="359"/>
      <c r="E18" s="58"/>
      <c r="F18" s="178" t="s">
        <v>137</v>
      </c>
      <c r="G18" s="178" t="s">
        <v>138</v>
      </c>
      <c r="H18" s="58"/>
      <c r="I18" s="58"/>
      <c r="J18" s="35"/>
    </row>
    <row r="19" spans="1:10" s="26" customFormat="1" ht="17.25" customHeight="1">
      <c r="A19" s="32"/>
      <c r="B19" s="46" t="s">
        <v>91</v>
      </c>
      <c r="C19" s="34"/>
      <c r="D19" s="122"/>
      <c r="E19" s="123" t="s">
        <v>74</v>
      </c>
      <c r="F19" s="17"/>
      <c r="G19" s="17"/>
      <c r="H19" s="124" t="s">
        <v>3</v>
      </c>
      <c r="I19" s="354" t="s">
        <v>51</v>
      </c>
      <c r="J19" s="355"/>
    </row>
    <row r="20" spans="1:10" s="26" customFormat="1" ht="3.75" customHeight="1">
      <c r="A20" s="32"/>
      <c r="B20" s="46"/>
      <c r="C20" s="34"/>
      <c r="D20" s="122"/>
      <c r="E20" s="123"/>
      <c r="F20" s="125"/>
      <c r="G20" s="125"/>
      <c r="H20" s="124"/>
      <c r="I20" s="182"/>
      <c r="J20" s="183"/>
    </row>
    <row r="21" spans="1:10" s="26" customFormat="1" ht="17.25" customHeight="1">
      <c r="A21" s="32"/>
      <c r="B21" s="46" t="s">
        <v>103</v>
      </c>
      <c r="C21" s="34"/>
      <c r="D21" s="122"/>
      <c r="E21" s="123" t="s">
        <v>105</v>
      </c>
      <c r="F21" s="175"/>
      <c r="G21" s="175"/>
      <c r="H21" s="124" t="s">
        <v>3</v>
      </c>
      <c r="I21" s="354" t="s">
        <v>104</v>
      </c>
      <c r="J21" s="355"/>
    </row>
    <row r="22" spans="1:10" s="26" customFormat="1" ht="3.75" customHeight="1" thickBot="1">
      <c r="A22" s="32"/>
      <c r="B22" s="46"/>
      <c r="C22" s="34"/>
      <c r="D22" s="122"/>
      <c r="E22" s="123"/>
      <c r="F22" s="188"/>
      <c r="G22" s="188"/>
      <c r="H22" s="124"/>
      <c r="I22" s="182"/>
      <c r="J22" s="183"/>
    </row>
    <row r="23" spans="1:10" s="26" customFormat="1" ht="30" customHeight="1" thickBot="1">
      <c r="A23" s="32"/>
      <c r="B23" s="46"/>
      <c r="C23" s="34"/>
      <c r="D23" s="122"/>
      <c r="E23" s="123"/>
      <c r="F23" s="49" t="s">
        <v>77</v>
      </c>
      <c r="G23" s="126" t="str">
        <f>IF(COUNTBLANK(F19:G19)=0,(F19+G19)/2,"")</f>
        <v/>
      </c>
      <c r="H23" s="124" t="s">
        <v>3</v>
      </c>
      <c r="I23" s="354" t="s">
        <v>51</v>
      </c>
      <c r="J23" s="355"/>
    </row>
    <row r="24" spans="1:10" s="26" customFormat="1" ht="3.75" customHeight="1" thickBot="1">
      <c r="A24" s="32"/>
      <c r="B24" s="46"/>
      <c r="C24" s="34"/>
      <c r="D24" s="122"/>
      <c r="E24" s="123"/>
      <c r="F24" s="125"/>
      <c r="G24" s="125"/>
      <c r="H24" s="124"/>
      <c r="I24" s="182"/>
      <c r="J24" s="183"/>
    </row>
    <row r="25" spans="1:10" ht="17.25" customHeight="1" thickBot="1">
      <c r="A25" s="127"/>
      <c r="B25" s="122" t="s">
        <v>64</v>
      </c>
      <c r="C25" s="102"/>
      <c r="D25" s="102"/>
      <c r="E25" s="49" t="s">
        <v>92</v>
      </c>
      <c r="F25" s="128" t="str">
        <f>IF(COUNT(F19,F21)=2,0.9*(F19-F21)+F21,"")</f>
        <v/>
      </c>
      <c r="G25" s="128" t="str">
        <f>IF(COUNT(G19,G21)=2,0.9*(G19-G21)+G21,"")</f>
        <v/>
      </c>
      <c r="H25" s="124" t="s">
        <v>3</v>
      </c>
      <c r="I25" s="354" t="s">
        <v>51</v>
      </c>
      <c r="J25" s="355"/>
    </row>
    <row r="26" spans="1:10" s="26" customFormat="1" ht="4.5" customHeight="1">
      <c r="A26" s="32"/>
      <c r="B26" s="34"/>
      <c r="C26" s="91"/>
      <c r="D26" s="91"/>
      <c r="E26" s="129"/>
      <c r="F26" s="130"/>
      <c r="G26" s="130"/>
      <c r="H26" s="124"/>
      <c r="I26" s="182"/>
      <c r="J26" s="183"/>
    </row>
    <row r="27" spans="1:10" s="26" customFormat="1" ht="14.25" customHeight="1">
      <c r="A27" s="32"/>
      <c r="B27" s="356" t="s">
        <v>66</v>
      </c>
      <c r="C27" s="357"/>
      <c r="D27" s="357"/>
      <c r="E27" s="129" t="s">
        <v>93</v>
      </c>
      <c r="F27" s="90"/>
      <c r="G27" s="90"/>
      <c r="H27" s="124" t="s">
        <v>56</v>
      </c>
      <c r="I27" s="354" t="s">
        <v>49</v>
      </c>
      <c r="J27" s="355"/>
    </row>
    <row r="28" spans="1:10" s="26" customFormat="1" ht="3.75" customHeight="1" thickBot="1">
      <c r="A28" s="32"/>
      <c r="B28" s="180"/>
      <c r="C28" s="181"/>
      <c r="D28" s="181"/>
      <c r="E28" s="129"/>
      <c r="F28" s="131"/>
      <c r="G28" s="131"/>
      <c r="H28" s="124"/>
      <c r="I28" s="182"/>
      <c r="J28" s="183"/>
    </row>
    <row r="29" spans="1:10" s="26" customFormat="1" ht="30" customHeight="1" thickBot="1">
      <c r="A29" s="32"/>
      <c r="B29" s="34"/>
      <c r="C29" s="34"/>
      <c r="D29" s="34"/>
      <c r="E29" s="129"/>
      <c r="F29" s="49" t="s">
        <v>55</v>
      </c>
      <c r="G29" s="132" t="str">
        <f>IF(COUNTBLANK(F27:G27)=0,(F27+G27)/2,"")</f>
        <v/>
      </c>
      <c r="H29" s="133" t="s">
        <v>56</v>
      </c>
      <c r="I29" s="354" t="s">
        <v>49</v>
      </c>
      <c r="J29" s="355"/>
    </row>
    <row r="30" spans="1:10" s="26" customFormat="1" ht="3" customHeight="1" thickBot="1">
      <c r="A30" s="32"/>
      <c r="B30" s="180"/>
      <c r="C30" s="181"/>
      <c r="D30" s="181"/>
      <c r="E30" s="129"/>
      <c r="F30" s="131"/>
      <c r="G30" s="134"/>
      <c r="H30" s="124"/>
      <c r="I30" s="182"/>
      <c r="J30" s="183"/>
    </row>
    <row r="31" spans="1:10" s="26" customFormat="1" ht="15" customHeight="1" thickBot="1">
      <c r="A31" s="32"/>
      <c r="B31" s="180"/>
      <c r="C31" s="181"/>
      <c r="D31" s="181"/>
      <c r="E31" s="129"/>
      <c r="F31" s="61" t="s">
        <v>52</v>
      </c>
      <c r="G31" s="135" t="str">
        <f>IF(G29&lt;&gt;"",ABS(F27-G27)/G29,"")</f>
        <v/>
      </c>
      <c r="H31" s="124"/>
      <c r="I31" s="182"/>
      <c r="J31" s="183"/>
    </row>
    <row r="32" spans="1:10" s="26" customFormat="1" ht="15" customHeight="1">
      <c r="A32" s="32"/>
      <c r="B32" s="180"/>
      <c r="C32" s="181"/>
      <c r="D32" s="181"/>
      <c r="E32" s="129"/>
      <c r="F32" s="61"/>
      <c r="G32" s="136"/>
      <c r="H32" s="124"/>
      <c r="I32" s="182"/>
      <c r="J32" s="183"/>
    </row>
    <row r="33" spans="1:19" s="26" customFormat="1" ht="22.5" customHeight="1">
      <c r="A33" s="32"/>
      <c r="B33" s="356" t="s">
        <v>65</v>
      </c>
      <c r="C33" s="357"/>
      <c r="D33" s="357"/>
      <c r="E33" s="129" t="s">
        <v>94</v>
      </c>
      <c r="F33" s="97"/>
      <c r="G33" s="97"/>
      <c r="H33" s="124" t="s">
        <v>45</v>
      </c>
      <c r="I33" s="354" t="s">
        <v>41</v>
      </c>
      <c r="J33" s="355"/>
    </row>
    <row r="34" spans="1:19" s="26" customFormat="1" ht="15" customHeight="1">
      <c r="A34" s="350" t="s">
        <v>0</v>
      </c>
      <c r="B34" s="351"/>
      <c r="C34" s="181"/>
      <c r="D34" s="181"/>
      <c r="E34" s="129"/>
      <c r="F34" s="138"/>
      <c r="G34" s="138"/>
      <c r="H34" s="124"/>
      <c r="I34" s="182"/>
      <c r="J34" s="183"/>
    </row>
    <row r="35" spans="1:19" s="26" customFormat="1" ht="15" customHeight="1">
      <c r="A35" s="32"/>
      <c r="B35" s="180"/>
      <c r="C35" s="181"/>
      <c r="D35" s="181"/>
      <c r="E35" s="129"/>
      <c r="F35" s="138"/>
      <c r="G35" s="138"/>
      <c r="H35" s="124"/>
      <c r="I35" s="182"/>
      <c r="J35" s="183"/>
    </row>
    <row r="36" spans="1:19" s="26" customFormat="1" ht="15" customHeight="1">
      <c r="A36" s="137"/>
      <c r="B36" s="180"/>
      <c r="C36" s="181"/>
      <c r="D36" s="181"/>
      <c r="E36" s="129"/>
      <c r="F36" s="138"/>
      <c r="G36" s="138"/>
      <c r="H36" s="124"/>
      <c r="I36" s="182"/>
      <c r="J36" s="183"/>
    </row>
    <row r="37" spans="1:19" ht="15" customHeight="1">
      <c r="A37" s="127"/>
      <c r="B37" s="34"/>
      <c r="C37" s="184"/>
      <c r="D37" s="184"/>
      <c r="E37" s="184"/>
      <c r="F37" s="61"/>
      <c r="G37" s="139"/>
      <c r="H37" s="184"/>
      <c r="I37" s="34"/>
      <c r="J37" s="35"/>
    </row>
    <row r="38" spans="1:19" ht="15" customHeight="1">
      <c r="A38" s="127"/>
      <c r="B38" s="102"/>
      <c r="C38" s="184"/>
      <c r="D38" s="184"/>
      <c r="E38" s="184"/>
      <c r="F38" s="184"/>
      <c r="G38" s="184"/>
      <c r="H38" s="184"/>
      <c r="I38" s="34"/>
      <c r="J38" s="35"/>
    </row>
    <row r="39" spans="1:19" ht="15" customHeight="1">
      <c r="A39" s="127"/>
      <c r="B39" s="34"/>
      <c r="C39" s="184"/>
      <c r="D39" s="184"/>
      <c r="E39" s="184"/>
      <c r="F39" s="184"/>
      <c r="G39" s="184"/>
      <c r="H39" s="184"/>
      <c r="I39" s="34"/>
      <c r="J39" s="35"/>
    </row>
    <row r="40" spans="1:19" ht="15" customHeight="1">
      <c r="A40" s="127"/>
      <c r="B40" s="34"/>
      <c r="C40" s="184"/>
      <c r="D40" s="184"/>
      <c r="E40" s="184"/>
      <c r="F40" s="184"/>
      <c r="G40" s="184"/>
      <c r="H40" s="184"/>
      <c r="I40" s="34"/>
      <c r="J40" s="35"/>
    </row>
    <row r="41" spans="1:19" ht="15" customHeight="1">
      <c r="A41" s="127"/>
      <c r="B41" s="34"/>
      <c r="C41" s="184"/>
      <c r="D41" s="184"/>
      <c r="E41" s="184"/>
      <c r="F41" s="184"/>
      <c r="G41" s="184"/>
      <c r="H41" s="184"/>
      <c r="I41" s="34"/>
      <c r="J41" s="35"/>
    </row>
    <row r="42" spans="1:19" ht="15" customHeight="1">
      <c r="A42" s="127"/>
      <c r="B42" s="34"/>
      <c r="C42" s="184"/>
      <c r="D42" s="184"/>
      <c r="E42" s="184"/>
      <c r="F42" s="184"/>
      <c r="G42" s="184"/>
      <c r="H42" s="184"/>
      <c r="I42" s="34"/>
      <c r="J42" s="35"/>
    </row>
    <row r="43" spans="1:19" ht="15" customHeight="1">
      <c r="A43" s="127"/>
      <c r="B43" s="34"/>
      <c r="C43" s="184"/>
      <c r="D43" s="184"/>
      <c r="E43" s="184"/>
      <c r="F43" s="184"/>
      <c r="G43" s="184"/>
      <c r="H43" s="184"/>
      <c r="I43" s="34"/>
      <c r="J43" s="35"/>
      <c r="S43" s="140"/>
    </row>
    <row r="44" spans="1:19" ht="15" customHeight="1">
      <c r="A44" s="350" t="s">
        <v>4</v>
      </c>
      <c r="B44" s="351"/>
      <c r="C44" s="184"/>
      <c r="D44" s="184"/>
      <c r="E44" s="184"/>
      <c r="F44" s="184"/>
      <c r="G44" s="184"/>
      <c r="H44" s="184"/>
      <c r="I44" s="34"/>
      <c r="J44" s="35"/>
    </row>
    <row r="45" spans="1:19" ht="12.75" customHeight="1">
      <c r="A45" s="137"/>
      <c r="B45" s="34"/>
      <c r="C45" s="184"/>
      <c r="D45" s="184"/>
      <c r="E45" s="184"/>
      <c r="F45" s="184"/>
      <c r="G45" s="184"/>
      <c r="H45" s="184"/>
      <c r="I45" s="34"/>
      <c r="J45" s="35"/>
    </row>
    <row r="46" spans="1:19" ht="15" customHeight="1">
      <c r="A46" s="127"/>
      <c r="B46" s="102"/>
      <c r="C46" s="184"/>
      <c r="D46" s="184"/>
      <c r="E46" s="184"/>
      <c r="F46" s="184"/>
      <c r="G46" s="184"/>
      <c r="H46" s="184"/>
      <c r="I46" s="34"/>
      <c r="J46" s="35"/>
    </row>
    <row r="47" spans="1:19" ht="15" customHeight="1">
      <c r="A47" s="127"/>
      <c r="B47" s="102"/>
      <c r="C47" s="34"/>
      <c r="D47" s="34"/>
      <c r="E47" s="34"/>
      <c r="F47" s="34"/>
      <c r="G47" s="34"/>
      <c r="H47" s="34"/>
      <c r="I47" s="34"/>
      <c r="J47" s="35"/>
    </row>
    <row r="48" spans="1:19" ht="15" customHeight="1">
      <c r="A48" s="127"/>
      <c r="B48" s="102"/>
      <c r="C48" s="102"/>
      <c r="D48" s="34"/>
      <c r="E48" s="34"/>
      <c r="F48" s="34"/>
      <c r="G48" s="34"/>
      <c r="H48" s="34"/>
      <c r="I48" s="34"/>
      <c r="J48" s="35"/>
    </row>
    <row r="49" spans="1:10" ht="15" customHeight="1">
      <c r="A49" s="127"/>
      <c r="B49" s="34"/>
      <c r="C49" s="34"/>
      <c r="D49" s="34"/>
      <c r="E49" s="34"/>
      <c r="F49" s="34"/>
      <c r="G49" s="34"/>
      <c r="H49" s="34"/>
      <c r="I49" s="34"/>
      <c r="J49" s="35"/>
    </row>
    <row r="50" spans="1:10" ht="15" customHeight="1">
      <c r="A50" s="127"/>
      <c r="B50" s="34"/>
      <c r="C50" s="34"/>
      <c r="D50" s="34"/>
      <c r="E50" s="34"/>
      <c r="F50" s="34"/>
      <c r="G50" s="34"/>
      <c r="H50" s="34"/>
      <c r="I50" s="34"/>
      <c r="J50" s="35"/>
    </row>
    <row r="51" spans="1:10" ht="15" customHeight="1">
      <c r="A51" s="127"/>
      <c r="B51" s="34"/>
      <c r="C51" s="34"/>
      <c r="D51" s="34"/>
      <c r="E51" s="34"/>
      <c r="F51" s="34"/>
      <c r="G51" s="34"/>
      <c r="H51" s="34"/>
      <c r="I51" s="34"/>
      <c r="J51" s="35"/>
    </row>
    <row r="52" spans="1:10" ht="15" customHeight="1">
      <c r="A52" s="127"/>
      <c r="B52" s="34"/>
      <c r="C52" s="34"/>
      <c r="D52" s="34"/>
      <c r="E52" s="34"/>
      <c r="F52" s="34"/>
      <c r="G52" s="34"/>
      <c r="H52" s="34"/>
      <c r="I52" s="34"/>
      <c r="J52" s="35"/>
    </row>
    <row r="53" spans="1:10" ht="15" customHeight="1">
      <c r="A53" s="127"/>
      <c r="B53" s="34"/>
      <c r="C53" s="34"/>
      <c r="D53" s="34"/>
      <c r="E53" s="34"/>
      <c r="F53" s="34"/>
      <c r="G53" s="34"/>
      <c r="H53" s="34"/>
      <c r="I53" s="34"/>
      <c r="J53" s="35"/>
    </row>
    <row r="54" spans="1:10" s="26" customFormat="1" ht="6.75" customHeight="1" thickBot="1">
      <c r="A54" s="70"/>
      <c r="B54" s="71"/>
      <c r="C54" s="71"/>
      <c r="D54" s="71"/>
      <c r="E54" s="71"/>
      <c r="F54" s="71"/>
      <c r="G54" s="71"/>
      <c r="H54" s="71"/>
      <c r="I54" s="71"/>
      <c r="J54" s="72"/>
    </row>
    <row r="55" spans="1:10" ht="9" customHeight="1">
      <c r="A55" s="102"/>
      <c r="B55" s="102"/>
      <c r="C55" s="102"/>
      <c r="D55" s="102"/>
      <c r="E55" s="102"/>
      <c r="F55" s="102"/>
      <c r="G55" s="102"/>
      <c r="H55" s="102"/>
      <c r="I55" s="102"/>
      <c r="J55" s="102"/>
    </row>
  </sheetData>
  <sheetProtection password="89E8" sheet="1" objects="1" scenarios="1" selectLockedCells="1"/>
  <mergeCells count="23">
    <mergeCell ref="A2:J2"/>
    <mergeCell ref="B3:J3"/>
    <mergeCell ref="C6:D6"/>
    <mergeCell ref="B4:E4"/>
    <mergeCell ref="B27:D27"/>
    <mergeCell ref="C5:D5"/>
    <mergeCell ref="I23:J23"/>
    <mergeCell ref="G4:J4"/>
    <mergeCell ref="B5:B6"/>
    <mergeCell ref="A44:B44"/>
    <mergeCell ref="E5:E6"/>
    <mergeCell ref="G5:G6"/>
    <mergeCell ref="I27:J27"/>
    <mergeCell ref="I19:J19"/>
    <mergeCell ref="I25:J25"/>
    <mergeCell ref="B33:D33"/>
    <mergeCell ref="I29:J29"/>
    <mergeCell ref="I33:J33"/>
    <mergeCell ref="A34:B34"/>
    <mergeCell ref="B8:I17"/>
    <mergeCell ref="I21:J21"/>
    <mergeCell ref="B18:D18"/>
    <mergeCell ref="I5:I6"/>
  </mergeCells>
  <phoneticPr fontId="3"/>
  <conditionalFormatting sqref="G31">
    <cfRule type="cellIs" dxfId="6" priority="1"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
  <sheetViews>
    <sheetView view="pageBreakPreview" topLeftCell="A5" zoomScaleNormal="100" zoomScaleSheetLayoutView="100" workbookViewId="0">
      <selection activeCell="H5" sqref="H5"/>
    </sheetView>
  </sheetViews>
  <sheetFormatPr defaultRowHeight="13.5"/>
  <cols>
    <col min="1" max="1" width="10.375" style="25" customWidth="1"/>
    <col min="2" max="2" width="3.125" style="25" customWidth="1"/>
    <col min="3" max="4" width="14.125" style="25" customWidth="1"/>
    <col min="5" max="5" width="10.375" style="25" customWidth="1"/>
    <col min="6" max="6" width="8" style="25" customWidth="1"/>
    <col min="7" max="7" width="8.375" style="25" customWidth="1"/>
    <col min="8" max="8" width="7.25" style="25" customWidth="1"/>
    <col min="9" max="9" width="7.375" style="25" customWidth="1"/>
    <col min="10" max="10" width="6.25" style="25" customWidth="1"/>
    <col min="11" max="11" width="5.625" style="25" customWidth="1"/>
    <col min="12" max="16384" width="9" style="25"/>
  </cols>
  <sheetData>
    <row r="1" spans="1:10" ht="15" customHeight="1" thickBot="1"/>
    <row r="2" spans="1:10" s="26" customFormat="1" ht="19.5" customHeight="1" thickTop="1" thickBot="1">
      <c r="A2" s="208" t="str">
        <f>+表紙!A2</f>
        <v>業務用厨房熱機器等性能測定結果　【電気機器】</v>
      </c>
      <c r="B2" s="209"/>
      <c r="C2" s="209"/>
      <c r="D2" s="209"/>
      <c r="E2" s="209"/>
      <c r="F2" s="209"/>
      <c r="G2" s="209"/>
      <c r="H2" s="209"/>
      <c r="I2" s="209"/>
      <c r="J2" s="210"/>
    </row>
    <row r="3" spans="1:10" s="26" customFormat="1" ht="28.5" customHeight="1" thickTop="1">
      <c r="A3" s="27" t="s">
        <v>141</v>
      </c>
      <c r="B3" s="330" t="str">
        <f>+表紙!B3&amp;"　　（５．消費電力量）"</f>
        <v>ブロイラ、魚焼器、サラマンダ（選択してください）　　（５．消費電力量）</v>
      </c>
      <c r="C3" s="331"/>
      <c r="D3" s="331"/>
      <c r="E3" s="331"/>
      <c r="F3" s="331"/>
      <c r="G3" s="331"/>
      <c r="H3" s="331"/>
      <c r="I3" s="331"/>
      <c r="J3" s="332"/>
    </row>
    <row r="4" spans="1:10" s="26" customFormat="1" ht="20.100000000000001" customHeight="1" thickBot="1">
      <c r="A4" s="28" t="s">
        <v>1</v>
      </c>
      <c r="B4" s="339" t="str">
        <f>IF(表紙!$B$6=0,"",表紙!$B$6)</f>
        <v/>
      </c>
      <c r="C4" s="339"/>
      <c r="D4" s="340"/>
      <c r="E4" s="341"/>
      <c r="F4" s="29" t="s">
        <v>2</v>
      </c>
      <c r="G4" s="342" t="str">
        <f>IF(表紙!$G$5=0,"",表紙!$G$5)</f>
        <v/>
      </c>
      <c r="H4" s="343"/>
      <c r="I4" s="343"/>
      <c r="J4" s="344"/>
    </row>
    <row r="5" spans="1:10" s="26" customFormat="1" ht="15" customHeight="1">
      <c r="A5" s="30" t="s">
        <v>70</v>
      </c>
      <c r="B5" s="365" t="s">
        <v>69</v>
      </c>
      <c r="C5" s="366"/>
      <c r="D5" s="18"/>
      <c r="E5" s="325" t="s">
        <v>28</v>
      </c>
      <c r="F5" s="20"/>
      <c r="G5" s="352" t="s">
        <v>18</v>
      </c>
      <c r="H5" s="20"/>
      <c r="I5" s="325" t="s">
        <v>19</v>
      </c>
      <c r="J5" s="22"/>
    </row>
    <row r="6" spans="1:10" s="26" customFormat="1" ht="15" customHeight="1" thickBot="1">
      <c r="A6" s="31" t="s">
        <v>15</v>
      </c>
      <c r="B6" s="367"/>
      <c r="C6" s="368"/>
      <c r="D6" s="19"/>
      <c r="E6" s="234"/>
      <c r="F6" s="21"/>
      <c r="G6" s="353"/>
      <c r="H6" s="21"/>
      <c r="I6" s="234"/>
      <c r="J6" s="23"/>
    </row>
    <row r="7" spans="1:10" s="26" customFormat="1" ht="22.5" customHeight="1">
      <c r="A7" s="32"/>
      <c r="B7" s="33" t="s">
        <v>25</v>
      </c>
      <c r="C7" s="34"/>
      <c r="D7" s="34"/>
      <c r="E7" s="34"/>
      <c r="F7" s="34"/>
      <c r="G7" s="34"/>
      <c r="H7" s="34"/>
      <c r="I7" s="34"/>
      <c r="J7" s="35"/>
    </row>
    <row r="8" spans="1:10" s="26" customFormat="1" ht="22.5" customHeight="1">
      <c r="A8" s="32"/>
      <c r="B8" s="36"/>
      <c r="C8" s="34"/>
      <c r="E8" s="34"/>
      <c r="F8" s="178" t="s">
        <v>137</v>
      </c>
      <c r="G8" s="178" t="s">
        <v>138</v>
      </c>
      <c r="H8" s="34"/>
      <c r="I8" s="34"/>
      <c r="J8" s="35"/>
    </row>
    <row r="9" spans="1:10" s="26" customFormat="1" ht="17.25" customHeight="1">
      <c r="A9" s="32"/>
      <c r="B9" s="34"/>
      <c r="C9" s="46" t="s">
        <v>57</v>
      </c>
      <c r="D9" s="91"/>
      <c r="E9" s="37" t="s">
        <v>43</v>
      </c>
      <c r="F9" s="93" t="str">
        <f>IF(+'3.立上り性能'!F33&lt;&gt;"",+'3.立上り性能'!F33,"")</f>
        <v/>
      </c>
      <c r="G9" s="93" t="str">
        <f>IF(+'3.立上り性能'!G33&lt;&gt;"",+'3.立上り性能'!G33,"")</f>
        <v/>
      </c>
      <c r="H9" s="39" t="s">
        <v>45</v>
      </c>
      <c r="I9" s="354" t="s">
        <v>5</v>
      </c>
      <c r="J9" s="355"/>
    </row>
    <row r="10" spans="1:10" s="26" customFormat="1" ht="3.75" customHeight="1" thickBot="1">
      <c r="A10" s="32"/>
      <c r="B10" s="34"/>
      <c r="C10" s="46"/>
      <c r="D10" s="91"/>
      <c r="E10" s="37"/>
      <c r="F10" s="94"/>
      <c r="G10" s="80"/>
      <c r="H10" s="39"/>
      <c r="I10" s="182"/>
      <c r="J10" s="183"/>
    </row>
    <row r="11" spans="1:10" s="26" customFormat="1" ht="17.25" customHeight="1" thickBot="1">
      <c r="A11" s="32"/>
      <c r="B11" s="34"/>
      <c r="C11" s="52" t="s">
        <v>118</v>
      </c>
      <c r="D11" s="53"/>
      <c r="E11" s="44" t="s">
        <v>116</v>
      </c>
      <c r="F11" s="95" t="str">
        <f>+F9</f>
        <v/>
      </c>
      <c r="G11" s="96" t="str">
        <f>+G9</f>
        <v/>
      </c>
      <c r="H11" s="39" t="s">
        <v>45</v>
      </c>
      <c r="I11" s="354" t="s">
        <v>41</v>
      </c>
      <c r="J11" s="355"/>
    </row>
    <row r="12" spans="1:10" s="26" customFormat="1" ht="7.5" customHeight="1" thickBot="1">
      <c r="A12" s="32"/>
      <c r="B12" s="34"/>
      <c r="C12" s="180"/>
      <c r="D12" s="181"/>
      <c r="E12" s="181"/>
      <c r="F12" s="40"/>
      <c r="G12" s="41"/>
      <c r="H12" s="42"/>
      <c r="I12" s="182"/>
      <c r="J12" s="183"/>
    </row>
    <row r="13" spans="1:10" s="26" customFormat="1" ht="30" customHeight="1" thickBot="1">
      <c r="A13" s="32"/>
      <c r="B13" s="34"/>
      <c r="F13" s="44" t="s">
        <v>117</v>
      </c>
      <c r="G13" s="45" t="str">
        <f>IF(COUNTBLANK(F11:G11)=0,(F11+G11)/2,"")</f>
        <v/>
      </c>
      <c r="H13" s="39" t="s">
        <v>45</v>
      </c>
      <c r="I13" s="354" t="s">
        <v>41</v>
      </c>
      <c r="J13" s="355"/>
    </row>
    <row r="14" spans="1:10" s="26" customFormat="1" ht="7.5" customHeight="1" thickBot="1">
      <c r="A14" s="32"/>
      <c r="B14" s="34"/>
      <c r="F14" s="44"/>
      <c r="G14" s="92"/>
      <c r="H14" s="39"/>
      <c r="I14" s="182"/>
      <c r="J14" s="183"/>
    </row>
    <row r="15" spans="1:10" s="26" customFormat="1" ht="15" customHeight="1" thickBot="1">
      <c r="A15" s="32"/>
      <c r="B15" s="34"/>
      <c r="F15" s="61" t="s">
        <v>52</v>
      </c>
      <c r="G15" s="62" t="str">
        <f>IF(G13&lt;&gt;0,IF(G13&lt;&gt;"",ABS(F11-G11)/G13,""),"")</f>
        <v/>
      </c>
      <c r="H15" s="39"/>
      <c r="I15" s="182"/>
      <c r="J15" s="183"/>
    </row>
    <row r="16" spans="1:10" s="26" customFormat="1" ht="22.5" customHeight="1">
      <c r="A16" s="32"/>
      <c r="B16" s="33" t="s">
        <v>26</v>
      </c>
      <c r="C16" s="34"/>
      <c r="D16" s="34"/>
      <c r="E16" s="34"/>
      <c r="F16" s="34"/>
      <c r="G16" s="34"/>
      <c r="H16" s="39"/>
      <c r="I16" s="182"/>
      <c r="J16" s="183"/>
    </row>
    <row r="17" spans="1:13" s="26" customFormat="1" ht="22.5" customHeight="1">
      <c r="A17" s="32"/>
      <c r="B17" s="34"/>
      <c r="C17" s="46"/>
      <c r="D17" s="34"/>
      <c r="E17" s="34"/>
      <c r="F17" s="34"/>
      <c r="G17" s="34"/>
      <c r="H17" s="39"/>
      <c r="I17" s="182"/>
      <c r="J17" s="183"/>
      <c r="M17" s="34"/>
    </row>
    <row r="18" spans="1:13" s="26" customFormat="1" ht="15" customHeight="1">
      <c r="A18" s="32"/>
      <c r="B18" s="34"/>
      <c r="C18" s="362" t="s">
        <v>95</v>
      </c>
      <c r="D18" s="363"/>
      <c r="E18" s="363"/>
      <c r="F18" s="37" t="s">
        <v>96</v>
      </c>
      <c r="G18" s="154" t="str">
        <f>IF(+表紙!G15&lt;&gt;"",+表紙!G15,"")</f>
        <v/>
      </c>
      <c r="H18" s="39" t="s">
        <v>58</v>
      </c>
      <c r="I18" s="354" t="s">
        <v>41</v>
      </c>
      <c r="J18" s="355"/>
    </row>
    <row r="19" spans="1:13" s="26" customFormat="1" ht="7.5" customHeight="1" thickBot="1">
      <c r="A19" s="32"/>
      <c r="B19" s="34"/>
      <c r="C19" s="180"/>
      <c r="D19" s="181"/>
      <c r="E19" s="181"/>
      <c r="F19" s="40"/>
      <c r="G19" s="47"/>
      <c r="H19" s="39"/>
      <c r="I19" s="182"/>
      <c r="J19" s="183"/>
    </row>
    <row r="20" spans="1:13" s="26" customFormat="1" ht="30" customHeight="1" thickBot="1">
      <c r="A20" s="32"/>
      <c r="B20" s="34"/>
      <c r="C20" s="356" t="s">
        <v>120</v>
      </c>
      <c r="D20" s="357"/>
      <c r="E20" s="357"/>
      <c r="F20" s="40" t="s">
        <v>119</v>
      </c>
      <c r="G20" s="48" t="str">
        <f>IF(G18&lt;&gt;"",ROUND(G18,3),"")</f>
        <v/>
      </c>
      <c r="H20" s="39" t="s">
        <v>59</v>
      </c>
      <c r="I20" s="354" t="s">
        <v>5</v>
      </c>
      <c r="J20" s="355"/>
    </row>
    <row r="21" spans="1:13" s="34" customFormat="1" ht="22.5" customHeight="1">
      <c r="A21" s="32"/>
      <c r="B21" s="33" t="s">
        <v>27</v>
      </c>
      <c r="F21" s="49"/>
      <c r="G21" s="50"/>
      <c r="H21" s="39"/>
      <c r="I21" s="51"/>
      <c r="J21" s="43"/>
    </row>
    <row r="22" spans="1:13" s="34" customFormat="1" ht="17.25" customHeight="1">
      <c r="A22" s="32"/>
      <c r="B22" s="33"/>
      <c r="C22" s="364" t="s">
        <v>142</v>
      </c>
      <c r="D22" s="364"/>
      <c r="E22" s="364"/>
      <c r="F22" s="364"/>
      <c r="G22" s="364"/>
      <c r="H22" s="364"/>
      <c r="I22" s="364"/>
      <c r="J22" s="43"/>
    </row>
    <row r="23" spans="1:13" s="34" customFormat="1" ht="19.5" customHeight="1">
      <c r="A23" s="32"/>
      <c r="B23" s="33"/>
      <c r="C23" s="53"/>
      <c r="D23" s="53"/>
      <c r="E23" s="53"/>
      <c r="F23" s="53"/>
      <c r="G23" s="53"/>
      <c r="H23" s="39"/>
      <c r="I23" s="51"/>
      <c r="J23" s="43"/>
    </row>
    <row r="24" spans="1:13" s="34" customFormat="1" ht="19.5" customHeight="1">
      <c r="A24" s="32"/>
      <c r="B24" s="33"/>
      <c r="C24" s="53"/>
      <c r="D24" s="53"/>
      <c r="E24" s="53"/>
      <c r="F24" s="53"/>
      <c r="G24" s="53"/>
      <c r="H24" s="39"/>
      <c r="I24" s="51"/>
      <c r="J24" s="43"/>
    </row>
    <row r="25" spans="1:13" s="34" customFormat="1" ht="17.25" customHeight="1">
      <c r="A25" s="32"/>
      <c r="B25" s="33"/>
      <c r="C25" s="87" t="s">
        <v>66</v>
      </c>
      <c r="D25" s="186"/>
      <c r="E25" s="186"/>
      <c r="F25" s="40" t="s">
        <v>75</v>
      </c>
      <c r="G25" s="54" t="str">
        <f>IF(+'3.立上り性能'!G29&lt;&gt;"",+'3.立上り性能'!G29,"")</f>
        <v/>
      </c>
      <c r="H25" s="39" t="s">
        <v>56</v>
      </c>
      <c r="I25" s="51"/>
      <c r="J25" s="43"/>
    </row>
    <row r="26" spans="1:13" s="34" customFormat="1" ht="15" customHeight="1">
      <c r="A26" s="32"/>
      <c r="B26" s="33"/>
      <c r="C26" s="185"/>
      <c r="D26" s="186"/>
      <c r="E26" s="186"/>
      <c r="F26" s="49"/>
      <c r="H26" s="39"/>
      <c r="I26" s="51"/>
      <c r="J26" s="43"/>
    </row>
    <row r="27" spans="1:13" s="34" customFormat="1" ht="15" customHeight="1">
      <c r="A27" s="32"/>
      <c r="B27" s="33"/>
      <c r="F27" s="178" t="s">
        <v>137</v>
      </c>
      <c r="G27" s="178" t="s">
        <v>138</v>
      </c>
      <c r="H27" s="39"/>
      <c r="I27" s="51"/>
      <c r="J27" s="43"/>
    </row>
    <row r="28" spans="1:13" s="34" customFormat="1" ht="15" customHeight="1">
      <c r="A28" s="32"/>
      <c r="C28" s="46" t="s">
        <v>67</v>
      </c>
      <c r="D28" s="185"/>
      <c r="E28" s="55" t="s">
        <v>53</v>
      </c>
      <c r="F28" s="141" t="str">
        <f>IF($G$25&lt;=3,"***","")</f>
        <v/>
      </c>
      <c r="G28" s="141" t="str">
        <f>IF($G$25&lt;=3,"***","")</f>
        <v/>
      </c>
      <c r="H28" s="39" t="s">
        <v>60</v>
      </c>
      <c r="I28" s="354" t="s">
        <v>49</v>
      </c>
      <c r="J28" s="355"/>
      <c r="L28" s="187" t="str">
        <f>IF($G$25&lt;=3,"***","")</f>
        <v/>
      </c>
      <c r="M28" s="187" t="str">
        <f>IF($G$25&lt;=3,"***","")</f>
        <v/>
      </c>
    </row>
    <row r="29" spans="1:13" s="34" customFormat="1" ht="15" customHeight="1">
      <c r="A29" s="32"/>
      <c r="C29" s="46" t="s">
        <v>63</v>
      </c>
      <c r="D29" s="185"/>
      <c r="E29" s="37" t="s">
        <v>46</v>
      </c>
      <c r="F29" s="141" t="str">
        <f>IF($G$25&lt;=3,"***","")</f>
        <v/>
      </c>
      <c r="G29" s="141" t="str">
        <f>IF($G$25&lt;=3,"***","")</f>
        <v/>
      </c>
      <c r="H29" s="39" t="s">
        <v>61</v>
      </c>
      <c r="I29" s="354" t="s">
        <v>5</v>
      </c>
      <c r="J29" s="355"/>
      <c r="L29" s="187" t="str">
        <f>IF($G$25&lt;=3,"***","")</f>
        <v/>
      </c>
      <c r="M29" s="187" t="str">
        <f>IF($G$25&lt;=3,"***","")</f>
        <v/>
      </c>
    </row>
    <row r="30" spans="1:13" s="34" customFormat="1" ht="7.5" customHeight="1" thickBot="1">
      <c r="A30" s="32"/>
      <c r="C30" s="46"/>
      <c r="D30" s="185"/>
      <c r="E30" s="37"/>
      <c r="F30" s="56"/>
      <c r="G30" s="56"/>
      <c r="H30" s="39"/>
      <c r="I30" s="182"/>
      <c r="J30" s="183"/>
    </row>
    <row r="31" spans="1:13" s="34" customFormat="1" ht="15" customHeight="1" thickBot="1">
      <c r="A31" s="32"/>
      <c r="C31" s="46" t="s">
        <v>121</v>
      </c>
      <c r="D31" s="185"/>
      <c r="E31" s="40" t="s">
        <v>123</v>
      </c>
      <c r="F31" s="57" t="str">
        <f>IF(G25&lt;=3,0,IF(COUNTBLANK(F28:F29)=0,F29*60/F28,""))</f>
        <v/>
      </c>
      <c r="G31" s="57" t="str">
        <f>IF(G25&lt;=3,0,IF(COUNTBLANK(G28:G29)=0,G29*60/G28,""))</f>
        <v/>
      </c>
      <c r="H31" s="39" t="s">
        <v>6</v>
      </c>
      <c r="I31" s="354" t="s">
        <v>5</v>
      </c>
      <c r="J31" s="355"/>
    </row>
    <row r="32" spans="1:13" s="34" customFormat="1" ht="7.5" customHeight="1" thickBot="1">
      <c r="A32" s="32"/>
      <c r="C32" s="86"/>
      <c r="D32" s="86"/>
      <c r="E32" s="37"/>
      <c r="F32" s="56"/>
      <c r="G32" s="56"/>
      <c r="H32" s="39"/>
      <c r="I32" s="182"/>
      <c r="J32" s="183"/>
    </row>
    <row r="33" spans="1:13" s="34" customFormat="1" ht="30" customHeight="1" thickBot="1">
      <c r="A33" s="32"/>
      <c r="C33" s="86"/>
      <c r="D33" s="86"/>
      <c r="E33" s="181"/>
      <c r="F33" s="40" t="s">
        <v>122</v>
      </c>
      <c r="G33" s="48" t="str">
        <f>IF(COUNTBLANK(F31:G31)=0,ROUND((F31+G31)/2,3),"")</f>
        <v/>
      </c>
      <c r="H33" s="39" t="s">
        <v>59</v>
      </c>
      <c r="I33" s="354" t="s">
        <v>5</v>
      </c>
      <c r="J33" s="355"/>
    </row>
    <row r="34" spans="1:13" s="34" customFormat="1" ht="7.5" customHeight="1" thickBot="1">
      <c r="A34" s="32"/>
      <c r="C34" s="180"/>
      <c r="D34" s="181"/>
      <c r="E34" s="181"/>
      <c r="F34" s="40"/>
      <c r="G34" s="59"/>
      <c r="H34" s="39"/>
      <c r="I34" s="182"/>
      <c r="J34" s="183"/>
    </row>
    <row r="35" spans="1:13" s="34" customFormat="1" ht="15" customHeight="1" thickBot="1">
      <c r="A35" s="32"/>
      <c r="C35" s="180"/>
      <c r="D35" s="181"/>
      <c r="E35" s="60"/>
      <c r="F35" s="61" t="s">
        <v>52</v>
      </c>
      <c r="G35" s="62" t="str">
        <f>IF(G33&lt;&gt;0,IF(G33&lt;&gt;"",ABS(F31-G31)/G33,""),"")</f>
        <v/>
      </c>
      <c r="H35" s="39"/>
      <c r="I35" s="182"/>
      <c r="J35" s="183"/>
    </row>
    <row r="36" spans="1:13" s="26" customFormat="1" ht="22.5" customHeight="1">
      <c r="A36" s="32"/>
      <c r="B36" s="33" t="s">
        <v>107</v>
      </c>
      <c r="C36" s="34"/>
      <c r="D36" s="34"/>
      <c r="E36" s="34"/>
      <c r="F36" s="34"/>
      <c r="G36" s="34"/>
      <c r="H36" s="63"/>
      <c r="I36" s="182"/>
      <c r="J36" s="183"/>
      <c r="M36" s="34"/>
    </row>
    <row r="37" spans="1:13" s="26" customFormat="1" ht="15" customHeight="1">
      <c r="A37" s="32"/>
      <c r="B37" s="34"/>
      <c r="C37" s="34" t="s">
        <v>68</v>
      </c>
      <c r="D37" s="34"/>
      <c r="E37" s="184"/>
      <c r="F37" s="184"/>
      <c r="G37" s="184"/>
      <c r="H37" s="39"/>
      <c r="I37" s="182"/>
      <c r="J37" s="183"/>
    </row>
    <row r="38" spans="1:13" s="26" customFormat="1" ht="15" customHeight="1">
      <c r="A38" s="32"/>
      <c r="B38" s="34"/>
      <c r="C38" s="64"/>
      <c r="D38" s="184"/>
      <c r="E38" s="184"/>
      <c r="F38" s="184"/>
      <c r="G38" s="184"/>
      <c r="H38" s="39"/>
      <c r="I38" s="182"/>
      <c r="J38" s="183"/>
    </row>
    <row r="39" spans="1:13" s="26" customFormat="1" ht="15" customHeight="1">
      <c r="A39" s="32"/>
      <c r="B39" s="34"/>
      <c r="C39" s="64"/>
      <c r="D39" s="184"/>
      <c r="E39" s="184"/>
      <c r="F39" s="184"/>
      <c r="G39" s="184"/>
      <c r="H39" s="39"/>
      <c r="I39" s="182"/>
      <c r="J39" s="183"/>
    </row>
    <row r="40" spans="1:13" s="26" customFormat="1" ht="15" customHeight="1">
      <c r="A40" s="32"/>
      <c r="B40" s="34"/>
      <c r="C40" s="362" t="s">
        <v>124</v>
      </c>
      <c r="D40" s="362"/>
      <c r="E40" s="362"/>
      <c r="F40" s="55" t="s">
        <v>128</v>
      </c>
      <c r="G40" s="65" t="str">
        <f>G13</f>
        <v/>
      </c>
      <c r="H40" s="39" t="s">
        <v>45</v>
      </c>
      <c r="I40" s="354" t="s">
        <v>5</v>
      </c>
      <c r="J40" s="355"/>
    </row>
    <row r="41" spans="1:13" s="26" customFormat="1" ht="15" customHeight="1">
      <c r="A41" s="32"/>
      <c r="B41" s="34"/>
      <c r="C41" s="362" t="s">
        <v>125</v>
      </c>
      <c r="D41" s="362"/>
      <c r="E41" s="362"/>
      <c r="F41" s="37" t="s">
        <v>129</v>
      </c>
      <c r="G41" s="38" t="str">
        <f>G20</f>
        <v/>
      </c>
      <c r="H41" s="39" t="s">
        <v>62</v>
      </c>
      <c r="I41" s="354" t="s">
        <v>5</v>
      </c>
      <c r="J41" s="355"/>
    </row>
    <row r="42" spans="1:13" s="26" customFormat="1" ht="15" customHeight="1">
      <c r="A42" s="32"/>
      <c r="B42" s="34"/>
      <c r="C42" s="362" t="s">
        <v>126</v>
      </c>
      <c r="D42" s="362"/>
      <c r="E42" s="362"/>
      <c r="F42" s="37" t="s">
        <v>130</v>
      </c>
      <c r="G42" s="66" t="str">
        <f>G33</f>
        <v/>
      </c>
      <c r="H42" s="39" t="s">
        <v>62</v>
      </c>
      <c r="I42" s="354" t="s">
        <v>5</v>
      </c>
      <c r="J42" s="355"/>
    </row>
    <row r="43" spans="1:13" s="26" customFormat="1" ht="15" customHeight="1">
      <c r="A43" s="32"/>
      <c r="B43" s="34"/>
      <c r="C43" s="362" t="s">
        <v>133</v>
      </c>
      <c r="D43" s="362"/>
      <c r="E43" s="362"/>
      <c r="F43" s="37" t="s">
        <v>36</v>
      </c>
      <c r="G43" s="24">
        <v>5</v>
      </c>
      <c r="H43" s="42" t="s">
        <v>33</v>
      </c>
      <c r="I43" s="182"/>
      <c r="J43" s="183"/>
    </row>
    <row r="44" spans="1:13" s="26" customFormat="1" ht="15" customHeight="1">
      <c r="A44" s="32"/>
      <c r="B44" s="34"/>
      <c r="C44" s="362" t="s">
        <v>134</v>
      </c>
      <c r="D44" s="362"/>
      <c r="E44" s="362"/>
      <c r="F44" s="37" t="s">
        <v>54</v>
      </c>
      <c r="G44" s="24">
        <v>2</v>
      </c>
      <c r="H44" s="42" t="s">
        <v>33</v>
      </c>
      <c r="I44" s="182"/>
      <c r="J44" s="183"/>
    </row>
    <row r="45" spans="1:13" s="26" customFormat="1" ht="15" customHeight="1">
      <c r="A45" s="32"/>
      <c r="B45" s="34"/>
      <c r="C45" s="362" t="s">
        <v>135</v>
      </c>
      <c r="D45" s="363"/>
      <c r="E45" s="363"/>
      <c r="F45" s="37" t="s">
        <v>131</v>
      </c>
      <c r="G45" s="24">
        <v>12</v>
      </c>
      <c r="H45" s="42" t="s">
        <v>44</v>
      </c>
      <c r="I45" s="182"/>
      <c r="J45" s="183"/>
    </row>
    <row r="46" spans="1:13" s="26" customFormat="1" ht="7.5" customHeight="1" thickBot="1">
      <c r="A46" s="32"/>
      <c r="B46" s="34"/>
      <c r="C46" s="34"/>
      <c r="D46" s="34"/>
      <c r="E46" s="34"/>
      <c r="F46" s="67"/>
      <c r="G46" s="34"/>
      <c r="H46" s="39"/>
      <c r="I46" s="98"/>
      <c r="J46" s="183"/>
    </row>
    <row r="47" spans="1:13" s="26" customFormat="1" ht="30" customHeight="1" thickBot="1">
      <c r="A47" s="32"/>
      <c r="B47" s="34"/>
      <c r="C47" s="356" t="s">
        <v>127</v>
      </c>
      <c r="D47" s="356"/>
      <c r="E47" s="356"/>
      <c r="F47" s="68" t="s">
        <v>132</v>
      </c>
      <c r="G47" s="69" t="str">
        <f>IF(COUNTBLANK(G40:G45)=0,G45*G40+G41*G43+G42*G44,"")</f>
        <v/>
      </c>
      <c r="H47" s="39" t="s">
        <v>7</v>
      </c>
      <c r="I47" s="354" t="s">
        <v>48</v>
      </c>
      <c r="J47" s="355"/>
    </row>
    <row r="48" spans="1:13" s="26" customFormat="1" ht="14.45" customHeight="1" thickBot="1">
      <c r="A48" s="70"/>
      <c r="B48" s="71"/>
      <c r="C48" s="71"/>
      <c r="D48" s="71"/>
      <c r="E48" s="71"/>
      <c r="F48" s="71"/>
      <c r="G48" s="71"/>
      <c r="H48" s="71"/>
      <c r="I48" s="71"/>
      <c r="J48" s="72"/>
    </row>
    <row r="49" spans="1:10" ht="8.4499999999999993" customHeight="1"/>
    <row r="50" spans="1:10">
      <c r="A50" s="53"/>
      <c r="B50" s="53"/>
      <c r="C50" s="53"/>
      <c r="D50" s="53"/>
      <c r="E50" s="53"/>
      <c r="F50" s="53"/>
      <c r="G50" s="53"/>
      <c r="H50" s="53"/>
      <c r="I50" s="53"/>
      <c r="J50" s="53"/>
    </row>
    <row r="51" spans="1:10" s="26" customFormat="1" ht="19.5" customHeight="1">
      <c r="A51" s="73"/>
      <c r="B51" s="73"/>
      <c r="C51" s="73"/>
      <c r="D51" s="73"/>
      <c r="E51" s="73"/>
      <c r="F51" s="73"/>
      <c r="G51" s="73"/>
      <c r="H51" s="73"/>
      <c r="I51" s="73"/>
      <c r="J51" s="73"/>
    </row>
    <row r="52" spans="1:10" s="26" customFormat="1" ht="28.5" customHeight="1">
      <c r="A52" s="74"/>
      <c r="B52" s="75"/>
      <c r="C52" s="75"/>
      <c r="D52" s="76"/>
      <c r="E52" s="76"/>
      <c r="F52" s="76"/>
      <c r="G52" s="76"/>
      <c r="H52" s="76"/>
      <c r="I52" s="76"/>
      <c r="J52" s="76"/>
    </row>
    <row r="53" spans="1:10" s="26" customFormat="1" ht="20.100000000000001" customHeight="1">
      <c r="A53" s="184"/>
      <c r="B53" s="77"/>
      <c r="C53" s="77"/>
      <c r="D53" s="78"/>
      <c r="E53" s="78"/>
      <c r="F53" s="79"/>
      <c r="G53" s="78"/>
      <c r="H53" s="78"/>
      <c r="I53" s="78"/>
      <c r="J53" s="78"/>
    </row>
    <row r="54" spans="1:10" s="26" customFormat="1" ht="15" customHeight="1">
      <c r="A54" s="52"/>
      <c r="B54" s="52"/>
      <c r="C54" s="52"/>
      <c r="D54" s="52"/>
      <c r="E54" s="52"/>
      <c r="F54" s="52"/>
      <c r="G54" s="52"/>
      <c r="H54" s="52"/>
      <c r="I54" s="52"/>
      <c r="J54" s="52"/>
    </row>
    <row r="55" spans="1:10" s="26" customFormat="1" ht="15" customHeight="1">
      <c r="A55" s="52"/>
      <c r="B55" s="52"/>
      <c r="C55" s="52"/>
      <c r="D55" s="52"/>
      <c r="E55" s="52"/>
      <c r="F55" s="52"/>
      <c r="G55" s="52"/>
      <c r="H55" s="52"/>
      <c r="I55" s="52"/>
      <c r="J55" s="52"/>
    </row>
    <row r="56" spans="1:10" s="26" customFormat="1" ht="15" customHeight="1">
      <c r="A56" s="52"/>
      <c r="B56" s="52"/>
      <c r="C56" s="52"/>
      <c r="D56" s="52"/>
      <c r="E56" s="52"/>
      <c r="F56" s="52"/>
      <c r="G56" s="52"/>
      <c r="H56" s="52"/>
      <c r="I56" s="52"/>
      <c r="J56" s="52"/>
    </row>
    <row r="57" spans="1:10" s="26" customFormat="1" ht="15" customHeight="1">
      <c r="A57" s="52"/>
      <c r="B57" s="52"/>
      <c r="C57" s="52"/>
      <c r="D57" s="52"/>
      <c r="E57" s="52"/>
      <c r="F57" s="52"/>
      <c r="G57" s="52"/>
      <c r="H57" s="52"/>
      <c r="I57" s="52"/>
      <c r="J57" s="52"/>
    </row>
    <row r="58" spans="1:10" s="26" customFormat="1" ht="15" customHeight="1">
      <c r="A58" s="52"/>
      <c r="B58" s="52"/>
      <c r="C58" s="52"/>
      <c r="D58" s="52"/>
      <c r="E58" s="52"/>
      <c r="F58" s="52"/>
      <c r="G58" s="52"/>
      <c r="H58" s="52"/>
      <c r="I58" s="52"/>
      <c r="J58" s="52"/>
    </row>
    <row r="59" spans="1:10" s="26" customFormat="1" ht="15" customHeight="1">
      <c r="A59" s="52"/>
      <c r="B59" s="52"/>
      <c r="C59" s="52"/>
      <c r="D59" s="52"/>
      <c r="E59" s="52"/>
      <c r="F59" s="49"/>
      <c r="G59" s="80"/>
      <c r="H59" s="81"/>
      <c r="I59" s="52"/>
      <c r="J59" s="52"/>
    </row>
    <row r="60" spans="1:10" s="26" customFormat="1" ht="15" customHeight="1">
      <c r="A60" s="52"/>
      <c r="B60" s="52"/>
      <c r="C60" s="52"/>
      <c r="D60" s="52"/>
      <c r="E60" s="52"/>
      <c r="F60" s="49"/>
      <c r="G60" s="82"/>
      <c r="H60" s="81"/>
      <c r="I60" s="52"/>
      <c r="J60" s="52"/>
    </row>
    <row r="61" spans="1:10" s="26" customFormat="1" ht="15" customHeight="1">
      <c r="A61" s="52"/>
      <c r="B61" s="52"/>
      <c r="C61" s="52"/>
      <c r="D61" s="52"/>
      <c r="E61" s="52"/>
      <c r="F61" s="49"/>
      <c r="G61" s="80"/>
      <c r="H61" s="81"/>
      <c r="I61" s="52"/>
      <c r="J61" s="52"/>
    </row>
    <row r="62" spans="1:10" s="26" customFormat="1" ht="15" customHeight="1">
      <c r="A62" s="52"/>
      <c r="B62" s="52"/>
      <c r="C62" s="52"/>
      <c r="D62" s="52"/>
      <c r="E62" s="52"/>
      <c r="F62" s="49"/>
      <c r="G62" s="80"/>
      <c r="H62" s="81"/>
      <c r="I62" s="52"/>
      <c r="J62" s="52"/>
    </row>
    <row r="63" spans="1:10" s="26" customFormat="1" ht="15" customHeight="1">
      <c r="A63" s="52"/>
      <c r="B63" s="52"/>
      <c r="C63" s="52"/>
      <c r="D63" s="52"/>
      <c r="E63" s="52"/>
      <c r="F63" s="49"/>
      <c r="G63" s="83"/>
      <c r="H63" s="81"/>
      <c r="I63" s="52"/>
      <c r="J63" s="52"/>
    </row>
    <row r="64" spans="1:10" s="26" customFormat="1" ht="15" customHeight="1">
      <c r="A64" s="52"/>
      <c r="B64" s="52"/>
      <c r="C64" s="52"/>
      <c r="D64" s="52"/>
      <c r="E64" s="52"/>
      <c r="F64" s="49"/>
      <c r="G64" s="83"/>
      <c r="H64" s="81"/>
      <c r="I64" s="52"/>
      <c r="J64" s="52"/>
    </row>
    <row r="65" spans="1:10" s="26" customFormat="1" ht="15" customHeight="1">
      <c r="A65" s="52"/>
      <c r="B65" s="52"/>
      <c r="C65" s="52"/>
      <c r="D65" s="52"/>
      <c r="E65" s="52"/>
      <c r="F65" s="49"/>
      <c r="G65" s="84"/>
      <c r="H65" s="81"/>
      <c r="I65" s="52"/>
      <c r="J65" s="52"/>
    </row>
    <row r="66" spans="1:10" s="26" customFormat="1" ht="15" customHeight="1">
      <c r="A66" s="52"/>
      <c r="B66" s="52"/>
      <c r="C66" s="52"/>
      <c r="D66" s="52"/>
      <c r="E66" s="52"/>
      <c r="F66" s="49"/>
      <c r="G66" s="85"/>
      <c r="H66" s="81"/>
      <c r="I66" s="52"/>
      <c r="J66" s="52"/>
    </row>
    <row r="67" spans="1:10" s="26" customFormat="1" ht="15" customHeight="1">
      <c r="A67" s="52"/>
      <c r="B67" s="52"/>
      <c r="C67" s="52"/>
      <c r="D67" s="52"/>
      <c r="E67" s="52"/>
      <c r="F67" s="52"/>
      <c r="G67" s="52"/>
      <c r="H67" s="52"/>
      <c r="I67" s="52"/>
      <c r="J67" s="52"/>
    </row>
    <row r="68" spans="1:10" s="26" customFormat="1" ht="15" customHeight="1">
      <c r="A68" s="52"/>
      <c r="B68" s="52"/>
      <c r="C68" s="52"/>
      <c r="D68" s="52"/>
      <c r="E68" s="52"/>
      <c r="F68" s="52"/>
      <c r="G68" s="52"/>
      <c r="H68" s="52"/>
      <c r="I68" s="52"/>
      <c r="J68" s="52"/>
    </row>
    <row r="69" spans="1:10" s="26" customFormat="1" ht="15" customHeight="1">
      <c r="A69" s="52"/>
      <c r="B69" s="52"/>
      <c r="C69" s="184"/>
      <c r="D69" s="52"/>
      <c r="E69" s="52"/>
      <c r="F69" s="184"/>
      <c r="G69" s="184"/>
      <c r="H69" s="52"/>
      <c r="I69" s="52"/>
      <c r="J69" s="52"/>
    </row>
    <row r="70" spans="1:10" s="26" customFormat="1" ht="15" customHeight="1">
      <c r="A70" s="52"/>
      <c r="B70" s="52"/>
      <c r="C70" s="52"/>
      <c r="D70" s="52"/>
      <c r="E70" s="52"/>
      <c r="F70" s="52"/>
      <c r="G70" s="81"/>
      <c r="H70" s="52"/>
      <c r="I70" s="52"/>
      <c r="J70" s="52"/>
    </row>
    <row r="71" spans="1:10" s="26" customFormat="1" ht="15" customHeight="1">
      <c r="A71" s="52"/>
      <c r="B71" s="52"/>
      <c r="C71" s="52"/>
      <c r="D71" s="52"/>
      <c r="E71" s="52"/>
      <c r="F71" s="52"/>
      <c r="G71" s="52"/>
      <c r="H71" s="52"/>
      <c r="I71" s="52"/>
      <c r="J71" s="52"/>
    </row>
    <row r="72" spans="1:10" s="26" customFormat="1" ht="15" customHeight="1">
      <c r="A72" s="52"/>
      <c r="B72" s="52"/>
      <c r="C72" s="184"/>
      <c r="D72" s="52"/>
      <c r="E72" s="52"/>
      <c r="F72" s="184"/>
      <c r="G72" s="184"/>
      <c r="H72" s="52"/>
      <c r="I72" s="52"/>
      <c r="J72" s="52"/>
    </row>
    <row r="73" spans="1:10" s="26" customFormat="1" ht="15" customHeight="1">
      <c r="A73" s="52"/>
      <c r="B73" s="52"/>
      <c r="C73" s="52"/>
      <c r="D73" s="52"/>
      <c r="E73" s="52"/>
      <c r="F73" s="52"/>
      <c r="G73" s="81"/>
      <c r="H73" s="52"/>
      <c r="I73" s="52"/>
      <c r="J73" s="52"/>
    </row>
    <row r="74" spans="1:10" s="26" customFormat="1" ht="15" customHeight="1">
      <c r="A74" s="52"/>
      <c r="B74" s="52"/>
      <c r="C74" s="52"/>
      <c r="D74" s="52"/>
      <c r="E74" s="52"/>
      <c r="F74" s="52"/>
      <c r="G74" s="52"/>
      <c r="H74" s="52"/>
      <c r="I74" s="52"/>
      <c r="J74" s="52"/>
    </row>
    <row r="75" spans="1:10" s="26" customFormat="1" ht="15" customHeight="1">
      <c r="A75" s="52"/>
      <c r="B75" s="52"/>
      <c r="C75" s="52"/>
      <c r="D75" s="52"/>
      <c r="E75" s="52"/>
      <c r="F75" s="52"/>
      <c r="G75" s="52"/>
      <c r="H75" s="52"/>
      <c r="I75" s="52"/>
      <c r="J75" s="52"/>
    </row>
    <row r="76" spans="1:10" s="26" customFormat="1" ht="15" customHeight="1">
      <c r="A76" s="52"/>
      <c r="B76" s="52"/>
      <c r="C76" s="52"/>
      <c r="D76" s="52"/>
      <c r="E76" s="52"/>
      <c r="F76" s="52"/>
      <c r="G76" s="52"/>
      <c r="H76" s="52"/>
      <c r="I76" s="52"/>
      <c r="J76" s="52"/>
    </row>
    <row r="77" spans="1:10" s="26" customFormat="1" ht="15" customHeight="1">
      <c r="A77" s="52"/>
      <c r="B77" s="52"/>
      <c r="C77" s="52"/>
      <c r="D77" s="52"/>
      <c r="E77" s="52"/>
      <c r="F77" s="52"/>
      <c r="G77" s="52"/>
      <c r="H77" s="52"/>
      <c r="I77" s="52"/>
      <c r="J77" s="52"/>
    </row>
    <row r="78" spans="1:10" s="26" customFormat="1" ht="15" customHeight="1">
      <c r="A78" s="52"/>
      <c r="B78" s="52"/>
      <c r="C78" s="52"/>
      <c r="D78" s="52"/>
      <c r="E78" s="52"/>
      <c r="F78" s="52"/>
      <c r="G78" s="52"/>
      <c r="H78" s="52"/>
      <c r="I78" s="52"/>
      <c r="J78" s="52"/>
    </row>
    <row r="79" spans="1:10" s="26" customFormat="1" ht="15" customHeight="1">
      <c r="A79" s="52"/>
      <c r="B79" s="52"/>
      <c r="C79" s="52"/>
      <c r="D79" s="52"/>
      <c r="E79" s="52"/>
      <c r="F79" s="52"/>
      <c r="G79" s="52"/>
      <c r="H79" s="52"/>
      <c r="I79" s="52"/>
      <c r="J79" s="52"/>
    </row>
    <row r="80" spans="1:10" s="26" customFormat="1" ht="15" customHeight="1">
      <c r="A80" s="52"/>
      <c r="B80" s="52"/>
      <c r="C80" s="52"/>
      <c r="D80" s="52"/>
      <c r="E80" s="52"/>
      <c r="F80" s="52"/>
      <c r="G80" s="52"/>
      <c r="H80" s="52"/>
      <c r="I80" s="52"/>
      <c r="J80" s="52"/>
    </row>
    <row r="81" spans="1:10" s="26" customFormat="1" ht="15" customHeight="1">
      <c r="A81" s="52"/>
      <c r="B81" s="52"/>
      <c r="C81" s="52"/>
      <c r="D81" s="52"/>
      <c r="E81" s="52"/>
      <c r="F81" s="52"/>
      <c r="G81" s="52"/>
      <c r="H81" s="52"/>
      <c r="I81" s="52"/>
      <c r="J81" s="52"/>
    </row>
    <row r="82" spans="1:10" s="26" customFormat="1" ht="15" customHeight="1">
      <c r="A82" s="52"/>
      <c r="B82" s="52"/>
      <c r="C82" s="52"/>
      <c r="D82" s="52"/>
      <c r="E82" s="52"/>
      <c r="F82" s="52"/>
      <c r="G82" s="52"/>
      <c r="H82" s="52"/>
      <c r="I82" s="52"/>
      <c r="J82" s="52"/>
    </row>
    <row r="83" spans="1:10" s="26" customFormat="1" ht="15" customHeight="1">
      <c r="A83" s="52"/>
      <c r="B83" s="52"/>
      <c r="C83" s="52"/>
      <c r="D83" s="52"/>
      <c r="E83" s="52"/>
      <c r="F83" s="52"/>
      <c r="G83" s="52"/>
      <c r="H83" s="52"/>
      <c r="I83" s="52"/>
      <c r="J83" s="52"/>
    </row>
    <row r="84" spans="1:10" s="26" customFormat="1" ht="15" customHeight="1">
      <c r="A84" s="52"/>
      <c r="B84" s="52"/>
      <c r="C84" s="52"/>
      <c r="D84" s="52"/>
      <c r="E84" s="52"/>
      <c r="F84" s="52"/>
      <c r="G84" s="52"/>
      <c r="H84" s="52"/>
      <c r="I84" s="52"/>
      <c r="J84" s="52"/>
    </row>
    <row r="85" spans="1:10" s="26" customFormat="1" ht="15" customHeight="1">
      <c r="A85" s="52"/>
      <c r="B85" s="52"/>
      <c r="C85" s="52"/>
      <c r="D85" s="52"/>
      <c r="E85" s="52"/>
      <c r="F85" s="52"/>
      <c r="G85" s="52"/>
      <c r="H85" s="52"/>
      <c r="I85" s="52"/>
      <c r="J85" s="52"/>
    </row>
    <row r="86" spans="1:10" s="26" customFormat="1" ht="15" customHeight="1">
      <c r="A86" s="52"/>
      <c r="B86" s="52"/>
      <c r="C86" s="52"/>
      <c r="D86" s="52"/>
      <c r="E86" s="52"/>
      <c r="F86" s="52"/>
      <c r="G86" s="52"/>
      <c r="H86" s="52"/>
      <c r="I86" s="52"/>
      <c r="J86" s="52"/>
    </row>
    <row r="87" spans="1:10" s="26" customFormat="1" ht="15" customHeight="1">
      <c r="A87" s="52"/>
      <c r="B87" s="52"/>
      <c r="C87" s="52"/>
      <c r="D87" s="52"/>
      <c r="E87" s="52"/>
      <c r="F87" s="52"/>
      <c r="G87" s="52"/>
      <c r="H87" s="52"/>
      <c r="I87" s="52"/>
      <c r="J87" s="52"/>
    </row>
    <row r="88" spans="1:10" s="26" customFormat="1" ht="15" customHeight="1">
      <c r="A88" s="52"/>
      <c r="B88" s="52"/>
      <c r="C88" s="52"/>
      <c r="D88" s="52"/>
      <c r="E88" s="52"/>
      <c r="F88" s="52"/>
      <c r="G88" s="52"/>
      <c r="H88" s="52"/>
      <c r="I88" s="52"/>
      <c r="J88" s="52"/>
    </row>
    <row r="89" spans="1:10" s="26" customFormat="1" ht="15" customHeight="1">
      <c r="A89" s="52"/>
      <c r="B89" s="52"/>
      <c r="C89" s="52"/>
      <c r="D89" s="52"/>
      <c r="E89" s="52"/>
      <c r="F89" s="52"/>
      <c r="G89" s="52"/>
      <c r="H89" s="52"/>
      <c r="I89" s="52"/>
      <c r="J89" s="52"/>
    </row>
    <row r="90" spans="1:10" s="26" customFormat="1" ht="15" customHeight="1">
      <c r="A90" s="52"/>
      <c r="B90" s="52"/>
      <c r="C90" s="52"/>
      <c r="D90" s="52"/>
      <c r="E90" s="52"/>
      <c r="F90" s="52"/>
      <c r="G90" s="52"/>
      <c r="H90" s="52"/>
      <c r="I90" s="52"/>
      <c r="J90" s="52"/>
    </row>
    <row r="91" spans="1:10" s="26" customFormat="1" ht="15" customHeight="1">
      <c r="A91" s="52"/>
      <c r="B91" s="52"/>
      <c r="C91" s="52"/>
      <c r="D91" s="52"/>
      <c r="E91" s="52"/>
      <c r="F91" s="52"/>
      <c r="G91" s="52"/>
      <c r="H91" s="52"/>
      <c r="I91" s="52"/>
      <c r="J91" s="52"/>
    </row>
    <row r="92" spans="1:10" s="26" customFormat="1" ht="15" customHeight="1">
      <c r="A92" s="52"/>
      <c r="B92" s="52"/>
      <c r="C92" s="52"/>
      <c r="D92" s="52"/>
      <c r="E92" s="52"/>
      <c r="F92" s="52"/>
      <c r="G92" s="52"/>
      <c r="H92" s="52"/>
      <c r="I92" s="52"/>
      <c r="J92" s="52"/>
    </row>
    <row r="93" spans="1:10" s="26" customFormat="1" ht="15" customHeight="1">
      <c r="A93" s="52"/>
      <c r="B93" s="52"/>
      <c r="C93" s="52"/>
      <c r="D93" s="52"/>
      <c r="E93" s="52"/>
      <c r="F93" s="52"/>
      <c r="G93" s="52"/>
      <c r="H93" s="52"/>
      <c r="I93" s="52"/>
      <c r="J93" s="52"/>
    </row>
    <row r="94" spans="1:10" s="26" customFormat="1" ht="15" customHeight="1">
      <c r="A94" s="52"/>
      <c r="B94" s="52"/>
      <c r="C94" s="52"/>
      <c r="D94" s="52"/>
      <c r="E94" s="52"/>
      <c r="F94" s="52"/>
      <c r="G94" s="52"/>
      <c r="H94" s="52"/>
      <c r="I94" s="52"/>
      <c r="J94" s="52"/>
    </row>
    <row r="95" spans="1:10" s="26" customFormat="1" ht="15" customHeight="1">
      <c r="A95" s="52"/>
      <c r="B95" s="52"/>
      <c r="C95" s="52"/>
      <c r="D95" s="52"/>
      <c r="E95" s="52"/>
      <c r="F95" s="52"/>
      <c r="G95" s="52"/>
      <c r="H95" s="52"/>
      <c r="I95" s="52"/>
      <c r="J95" s="52"/>
    </row>
    <row r="96" spans="1:10" s="26" customFormat="1" ht="15" customHeight="1">
      <c r="A96" s="52"/>
      <c r="B96" s="52"/>
      <c r="C96" s="52"/>
      <c r="D96" s="52"/>
      <c r="E96" s="52"/>
      <c r="F96" s="52"/>
      <c r="G96" s="52"/>
      <c r="H96" s="52"/>
      <c r="I96" s="52"/>
      <c r="J96" s="52"/>
    </row>
    <row r="97" spans="1:10" s="26" customFormat="1" ht="15" customHeight="1">
      <c r="A97" s="52"/>
      <c r="B97" s="52"/>
      <c r="C97" s="52"/>
      <c r="D97" s="52"/>
      <c r="E97" s="52"/>
      <c r="F97" s="52"/>
      <c r="G97" s="52"/>
      <c r="H97" s="52"/>
      <c r="I97" s="52"/>
      <c r="J97" s="52"/>
    </row>
    <row r="98" spans="1:10" s="26" customFormat="1" ht="15" customHeight="1">
      <c r="A98" s="52"/>
      <c r="B98" s="52"/>
      <c r="C98" s="52"/>
      <c r="D98" s="52"/>
      <c r="E98" s="52"/>
      <c r="F98" s="52"/>
      <c r="G98" s="52"/>
      <c r="H98" s="52"/>
      <c r="I98" s="52"/>
      <c r="J98" s="52"/>
    </row>
    <row r="99" spans="1:10" s="26" customFormat="1" ht="15" customHeight="1">
      <c r="A99" s="52"/>
      <c r="B99" s="52"/>
      <c r="C99" s="52"/>
      <c r="D99" s="52"/>
      <c r="E99" s="52"/>
      <c r="F99" s="52"/>
      <c r="G99" s="52"/>
      <c r="H99" s="52"/>
      <c r="I99" s="52"/>
      <c r="J99" s="52"/>
    </row>
    <row r="100" spans="1:10" s="26" customFormat="1" ht="15" customHeight="1">
      <c r="A100" s="52"/>
      <c r="B100" s="52"/>
      <c r="C100" s="52"/>
      <c r="D100" s="52"/>
      <c r="E100" s="52"/>
      <c r="F100" s="52"/>
      <c r="G100" s="52"/>
      <c r="H100" s="52"/>
      <c r="I100" s="52"/>
      <c r="J100" s="52"/>
    </row>
    <row r="101" spans="1:10">
      <c r="A101" s="53"/>
      <c r="B101" s="53"/>
      <c r="C101" s="53"/>
      <c r="D101" s="53"/>
      <c r="E101" s="53"/>
      <c r="F101" s="53"/>
      <c r="G101" s="53"/>
      <c r="H101" s="53"/>
      <c r="I101" s="53"/>
      <c r="J101" s="53"/>
    </row>
  </sheetData>
  <sheetProtection password="89E8" sheet="1" objects="1" scenarios="1" selectLockedCells="1"/>
  <mergeCells count="31">
    <mergeCell ref="A2:J2"/>
    <mergeCell ref="C20:E20"/>
    <mergeCell ref="C22:I22"/>
    <mergeCell ref="C18:E18"/>
    <mergeCell ref="I28:J28"/>
    <mergeCell ref="B3:J3"/>
    <mergeCell ref="G4:J4"/>
    <mergeCell ref="B4:E4"/>
    <mergeCell ref="G5:G6"/>
    <mergeCell ref="I11:J11"/>
    <mergeCell ref="E5:E6"/>
    <mergeCell ref="I5:I6"/>
    <mergeCell ref="B5:C6"/>
    <mergeCell ref="I9:J9"/>
    <mergeCell ref="I20:J20"/>
    <mergeCell ref="I47:J47"/>
    <mergeCell ref="I13:J13"/>
    <mergeCell ref="C43:E43"/>
    <mergeCell ref="C45:E45"/>
    <mergeCell ref="I18:J18"/>
    <mergeCell ref="C47:E47"/>
    <mergeCell ref="I29:J29"/>
    <mergeCell ref="I33:J33"/>
    <mergeCell ref="I40:J40"/>
    <mergeCell ref="I41:J41"/>
    <mergeCell ref="I31:J31"/>
    <mergeCell ref="C44:E44"/>
    <mergeCell ref="I42:J42"/>
    <mergeCell ref="C40:E40"/>
    <mergeCell ref="C42:E42"/>
    <mergeCell ref="C41:E41"/>
  </mergeCells>
  <phoneticPr fontId="3"/>
  <conditionalFormatting sqref="G35 G15">
    <cfRule type="cellIs" dxfId="5" priority="11" stopIfTrue="1" operator="greaterThan">
      <formula>0.1</formula>
    </cfRule>
  </conditionalFormatting>
  <conditionalFormatting sqref="F28:G29">
    <cfRule type="expression" dxfId="4" priority="8" stopIfTrue="1">
      <formula>$G$25&gt;3</formula>
    </cfRule>
  </conditionalFormatting>
  <conditionalFormatting sqref="G43">
    <cfRule type="expression" dxfId="3" priority="4" stopIfTrue="1">
      <formula>$G$43&lt;&gt;5</formula>
    </cfRule>
  </conditionalFormatting>
  <conditionalFormatting sqref="G44">
    <cfRule type="expression" dxfId="2" priority="3" stopIfTrue="1">
      <formula>$G$44&lt;&gt;2</formula>
    </cfRule>
  </conditionalFormatting>
  <conditionalFormatting sqref="G45">
    <cfRule type="expression" dxfId="1" priority="2" stopIfTrue="1">
      <formula>$G$45&lt;&gt;12</formula>
    </cfRule>
  </conditionalFormatting>
  <conditionalFormatting sqref="L28:M29">
    <cfRule type="expression" dxfId="0" priority="1" stopIfTrue="1">
      <formula>$G$25&gt;3</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4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表紙</vt:lpstr>
      <vt:lpstr>1.定格消費電力</vt:lpstr>
      <vt:lpstr>3.立上り性能</vt:lpstr>
      <vt:lpstr>5.消費電力量</vt:lpstr>
      <vt:lpstr>'1.定格消費電力'!Print_Area</vt:lpstr>
      <vt:lpstr>'3.立上り性能'!Print_Area</vt:lpstr>
      <vt:lpstr>'5.消費電力量'!Print_Area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2016-02-10T13:04:44Z</dcterms:created>
  <dcterms:modified xsi:type="dcterms:W3CDTF">2017-02-28T03:24:01Z</dcterms:modified>
</cp:coreProperties>
</file>