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2495"/>
  </bookViews>
  <sheets>
    <sheet name="表紙" sheetId="10" r:id="rId1"/>
    <sheet name="1.定格消費電力" sheetId="11" r:id="rId2"/>
    <sheet name="2.熱効率" sheetId="1" r:id="rId3"/>
    <sheet name="3.立上り性能" sheetId="4" r:id="rId4"/>
    <sheet name="5.消費電力量" sheetId="6" r:id="rId5"/>
  </sheets>
  <definedNames>
    <definedName name="_xlnm.Print_Area" localSheetId="1">'1.定格消費電力'!$A$2:$J$55</definedName>
    <definedName name="_xlnm.Print_Area" localSheetId="2">'2.熱効率'!$A$2:$J$50,'2.熱効率'!$A$53:$J$100,'2.熱効率'!$A$103:$J$152</definedName>
    <definedName name="_xlnm.Print_Area" localSheetId="3">'3.立上り性能'!$A$2:$J$52</definedName>
    <definedName name="_xlnm.Print_Area" localSheetId="4">'5.消費電力量'!$A$2:$J$47</definedName>
    <definedName name="_xlnm.Print_Area" localSheetId="0">表紙!$A$1:$J$49</definedName>
  </definedNames>
  <calcPr calcId="145621"/>
</workbook>
</file>

<file path=xl/calcChain.xml><?xml version="1.0" encoding="utf-8"?>
<calcChain xmlns="http://schemas.openxmlformats.org/spreadsheetml/2006/main">
  <c r="A2" i="6" l="1"/>
  <c r="A2" i="4"/>
  <c r="A2" i="1"/>
  <c r="A103" i="1" s="1"/>
  <c r="A2" i="11"/>
  <c r="A53" i="1" l="1"/>
  <c r="G17" i="1"/>
  <c r="H17" i="1"/>
  <c r="H23" i="1"/>
  <c r="M30" i="10"/>
  <c r="I30" i="10"/>
  <c r="G23" i="1"/>
  <c r="G25" i="11"/>
  <c r="B3" i="6"/>
  <c r="B3" i="4"/>
  <c r="B3" i="1"/>
  <c r="B104" i="1"/>
  <c r="B3" i="11"/>
  <c r="G4" i="11"/>
  <c r="I3" i="11"/>
  <c r="E27" i="11" s="1"/>
  <c r="J15" i="10" s="1"/>
  <c r="F12" i="10"/>
  <c r="G57" i="1"/>
  <c r="G55" i="1"/>
  <c r="B55" i="1"/>
  <c r="I54" i="1"/>
  <c r="G19" i="4"/>
  <c r="G121" i="1"/>
  <c r="I3" i="4"/>
  <c r="G7" i="1"/>
  <c r="H19" i="4"/>
  <c r="H21" i="4"/>
  <c r="H121" i="1"/>
  <c r="H123" i="1"/>
  <c r="I3" i="6"/>
  <c r="I104" i="1"/>
  <c r="I3" i="1"/>
  <c r="B4" i="4"/>
  <c r="G4" i="6"/>
  <c r="G4" i="4"/>
  <c r="G105" i="1"/>
  <c r="B4" i="6"/>
  <c r="B105" i="1"/>
  <c r="G4" i="1"/>
  <c r="B4" i="1"/>
  <c r="H68" i="1"/>
  <c r="H74" i="1"/>
  <c r="B54" i="1"/>
  <c r="H23" i="4"/>
  <c r="G20" i="10"/>
  <c r="H125" i="1"/>
  <c r="G18" i="10"/>
  <c r="H25" i="1"/>
  <c r="H27" i="1"/>
  <c r="G16" i="10"/>
  <c r="D27" i="11" l="1"/>
  <c r="I15" i="10" l="1"/>
  <c r="G14" i="10"/>
  <c r="H11" i="6" s="1"/>
  <c r="H13" i="6" s="1"/>
  <c r="H21" i="6" l="1"/>
  <c r="H24" i="6" s="1"/>
  <c r="G30" i="10" s="1"/>
  <c r="G26" i="10"/>
</calcChain>
</file>

<file path=xl/sharedStrings.xml><?xml version="1.0" encoding="utf-8"?>
<sst xmlns="http://schemas.openxmlformats.org/spreadsheetml/2006/main" count="264" uniqueCount="164">
  <si>
    <t xml:space="preserve"> (℃）</t>
  </si>
  <si>
    <t>測定写真</t>
    <rPh sb="0" eb="2">
      <t>ソクテイ</t>
    </rPh>
    <rPh sb="2" eb="4">
      <t>シャシン</t>
    </rPh>
    <phoneticPr fontId="3"/>
  </si>
  <si>
    <t>熱効率グラフ</t>
    <rPh sb="0" eb="1">
      <t>ネツ</t>
    </rPh>
    <rPh sb="1" eb="3">
      <t>コウリツ</t>
    </rPh>
    <phoneticPr fontId="3"/>
  </si>
  <si>
    <t>型　　式</t>
    <rPh sb="0" eb="1">
      <t>カタ</t>
    </rPh>
    <rPh sb="3" eb="4">
      <t>シキ</t>
    </rPh>
    <phoneticPr fontId="3"/>
  </si>
  <si>
    <t>製造者名</t>
    <rPh sb="0" eb="2">
      <t>セイゾウ</t>
    </rPh>
    <rPh sb="2" eb="3">
      <t>シャ</t>
    </rPh>
    <rPh sb="3" eb="4">
      <t>メイ</t>
    </rPh>
    <phoneticPr fontId="3"/>
  </si>
  <si>
    <t>（℃）</t>
  </si>
  <si>
    <t>（㎏）</t>
  </si>
  <si>
    <t>立上りグラフ</t>
    <rPh sb="0" eb="2">
      <t>タチアガ</t>
    </rPh>
    <phoneticPr fontId="3"/>
  </si>
  <si>
    <t>（小数点以下３位）</t>
    <rPh sb="1" eb="4">
      <t>ショウスウテン</t>
    </rPh>
    <rPh sb="4" eb="6">
      <t>イカ</t>
    </rPh>
    <rPh sb="7" eb="8">
      <t>イ</t>
    </rPh>
    <phoneticPr fontId="3"/>
  </si>
  <si>
    <t xml:space="preserve"> (kWh/日）</t>
  </si>
  <si>
    <t>（小数点以下１位）</t>
    <rPh sb="1" eb="4">
      <t>ショウスウテン</t>
    </rPh>
    <rPh sb="4" eb="6">
      <t>イカ</t>
    </rPh>
    <rPh sb="7" eb="8">
      <t>イ</t>
    </rPh>
    <phoneticPr fontId="3"/>
  </si>
  <si>
    <t>試験場所</t>
    <rPh sb="0" eb="2">
      <t>シケン</t>
    </rPh>
    <rPh sb="2" eb="4">
      <t>バショ</t>
    </rPh>
    <phoneticPr fontId="3"/>
  </si>
  <si>
    <t>電　　源</t>
    <rPh sb="0" eb="1">
      <t>デン</t>
    </rPh>
    <rPh sb="3" eb="4">
      <t>ミナモト</t>
    </rPh>
    <phoneticPr fontId="3"/>
  </si>
  <si>
    <t>機器の
主な仕様</t>
    <rPh sb="0" eb="2">
      <t>キキ</t>
    </rPh>
    <rPh sb="4" eb="5">
      <t>オモ</t>
    </rPh>
    <rPh sb="6" eb="8">
      <t>シヨウ</t>
    </rPh>
    <phoneticPr fontId="3"/>
  </si>
  <si>
    <t>①立上り時</t>
    <phoneticPr fontId="3"/>
  </si>
  <si>
    <t>担当部署</t>
    <rPh sb="0" eb="2">
      <t>タントウ</t>
    </rPh>
    <rPh sb="2" eb="4">
      <t>ブショ</t>
    </rPh>
    <phoneticPr fontId="3"/>
  </si>
  <si>
    <t>規定なし</t>
    <rPh sb="0" eb="2">
      <t>キテイ</t>
    </rPh>
    <phoneticPr fontId="3"/>
  </si>
  <si>
    <t>試験鍋</t>
    <rPh sb="0" eb="2">
      <t>シケン</t>
    </rPh>
    <rPh sb="2" eb="3">
      <t>ナベ</t>
    </rPh>
    <phoneticPr fontId="3"/>
  </si>
  <si>
    <t>φ</t>
    <phoneticPr fontId="3"/>
  </si>
  <si>
    <t>材質</t>
    <rPh sb="0" eb="2">
      <t>ザイシツ</t>
    </rPh>
    <phoneticPr fontId="3"/>
  </si>
  <si>
    <t>寸法(mm)</t>
    <rPh sb="0" eb="2">
      <t>スンポウ</t>
    </rPh>
    <phoneticPr fontId="3"/>
  </si>
  <si>
    <t>1回目</t>
    <rPh sb="1" eb="3">
      <t>カイメ</t>
    </rPh>
    <phoneticPr fontId="3"/>
  </si>
  <si>
    <t>2回目</t>
    <rPh sb="1" eb="3">
      <t>カイメ</t>
    </rPh>
    <phoneticPr fontId="3"/>
  </si>
  <si>
    <t>測定写真</t>
    <rPh sb="0" eb="1">
      <t>ソク</t>
    </rPh>
    <rPh sb="1" eb="2">
      <t>テイ</t>
    </rPh>
    <rPh sb="2" eb="4">
      <t>シャシン</t>
    </rPh>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</si>
  <si>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</si>
  <si>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</si>
  <si>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</si>
  <si>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</si>
  <si>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気圧(hPa)</t>
    <rPh sb="0" eb="1">
      <t>キ</t>
    </rPh>
    <rPh sb="1" eb="2">
      <t>アツ</t>
    </rPh>
    <phoneticPr fontId="3"/>
  </si>
  <si>
    <t>(W)×</t>
  </si>
  <si>
    <t>(D)×</t>
  </si>
  <si>
    <t>(H)</t>
    <phoneticPr fontId="3"/>
  </si>
  <si>
    <t>重量(kg)</t>
    <rPh sb="0" eb="2">
      <t>ジュウリョウ</t>
    </rPh>
    <phoneticPr fontId="3"/>
  </si>
  <si>
    <t>(mm)</t>
    <phoneticPr fontId="3"/>
  </si>
  <si>
    <t>②調理時</t>
    <phoneticPr fontId="3"/>
  </si>
  <si>
    <t>③待機時</t>
    <phoneticPr fontId="3"/>
  </si>
  <si>
    <t>　①立上り時</t>
    <rPh sb="2" eb="4">
      <t>タチアガ</t>
    </rPh>
    <rPh sb="5" eb="6">
      <t>ジ</t>
    </rPh>
    <phoneticPr fontId="3"/>
  </si>
  <si>
    <t>　②調理時</t>
    <rPh sb="2" eb="4">
      <t>チョウリ</t>
    </rPh>
    <rPh sb="4" eb="5">
      <t>ジ</t>
    </rPh>
    <phoneticPr fontId="3"/>
  </si>
  <si>
    <t>　③待機時</t>
    <rPh sb="2" eb="4">
      <t>タイキ</t>
    </rPh>
    <rPh sb="4" eb="5">
      <t>ジ</t>
    </rPh>
    <phoneticPr fontId="3"/>
  </si>
  <si>
    <t>(kW)</t>
    <phoneticPr fontId="3"/>
  </si>
  <si>
    <t>室温(℃)</t>
    <phoneticPr fontId="3"/>
  </si>
  <si>
    <t>（％）</t>
    <phoneticPr fontId="3"/>
  </si>
  <si>
    <t>(s/kg℃）</t>
    <phoneticPr fontId="3"/>
  </si>
  <si>
    <t>(kWh/h)</t>
    <phoneticPr fontId="3"/>
  </si>
  <si>
    <t>作成日</t>
    <rPh sb="0" eb="2">
      <t>サクセイ</t>
    </rPh>
    <rPh sb="2" eb="3">
      <t>ニチ</t>
    </rPh>
    <phoneticPr fontId="3"/>
  </si>
  <si>
    <t>試験期間</t>
    <rPh sb="0" eb="2">
      <t>シケン</t>
    </rPh>
    <rPh sb="2" eb="4">
      <t>キカン</t>
    </rPh>
    <phoneticPr fontId="3"/>
  </si>
  <si>
    <t>～</t>
    <phoneticPr fontId="3"/>
  </si>
  <si>
    <t>（h/日）</t>
    <rPh sb="3" eb="4">
      <t>ニチ</t>
    </rPh>
    <phoneticPr fontId="3"/>
  </si>
  <si>
    <t>試験日</t>
    <rPh sb="0" eb="3">
      <t>シケンビ</t>
    </rPh>
    <phoneticPr fontId="3"/>
  </si>
  <si>
    <t>測定機器</t>
    <rPh sb="0" eb="2">
      <t>ソクテイ</t>
    </rPh>
    <rPh sb="2" eb="4">
      <t>キキ</t>
    </rPh>
    <phoneticPr fontId="3"/>
  </si>
  <si>
    <r>
      <rPr>
        <i/>
        <sz val="14"/>
        <rFont val="Symbol"/>
        <family val="1"/>
        <charset val="2"/>
      </rPr>
      <t>h</t>
    </r>
    <r>
      <rPr>
        <vertAlign val="subscript"/>
        <sz val="14"/>
        <rFont val="Century"/>
        <family val="1"/>
      </rPr>
      <t>s</t>
    </r>
    <phoneticPr fontId="3"/>
  </si>
  <si>
    <r>
      <rPr>
        <i/>
        <sz val="14"/>
        <rFont val="Century"/>
        <family val="1"/>
      </rPr>
      <t>t</t>
    </r>
    <r>
      <rPr>
        <vertAlign val="subscript"/>
        <sz val="14"/>
        <rFont val="Century"/>
        <family val="1"/>
      </rPr>
      <t>s</t>
    </r>
    <phoneticPr fontId="3"/>
  </si>
  <si>
    <r>
      <rPr>
        <i/>
        <sz val="14"/>
        <rFont val="Symbol"/>
        <family val="1"/>
        <charset val="2"/>
      </rPr>
      <t>h</t>
    </r>
    <r>
      <rPr>
        <vertAlign val="subscript"/>
        <sz val="14"/>
        <rFont val="Century"/>
        <family val="1"/>
      </rPr>
      <t>b</t>
    </r>
    <phoneticPr fontId="3"/>
  </si>
  <si>
    <t>①立上り時熱効率</t>
    <rPh sb="1" eb="3">
      <t>タチアガ</t>
    </rPh>
    <rPh sb="4" eb="5">
      <t>ジ</t>
    </rPh>
    <rPh sb="5" eb="6">
      <t>ネツ</t>
    </rPh>
    <rPh sb="6" eb="8">
      <t>コウリツ</t>
    </rPh>
    <phoneticPr fontId="3"/>
  </si>
  <si>
    <t>（小数点以下2位）</t>
    <rPh sb="1" eb="4">
      <t>ショウスウテン</t>
    </rPh>
    <rPh sb="4" eb="6">
      <t>イカ</t>
    </rPh>
    <rPh sb="7" eb="8">
      <t>イ</t>
    </rPh>
    <phoneticPr fontId="3"/>
  </si>
  <si>
    <t>特に規定しない。</t>
  </si>
  <si>
    <t xml:space="preserve">       </t>
    <phoneticPr fontId="3"/>
  </si>
  <si>
    <t>（㎏）</t>
    <phoneticPr fontId="3"/>
  </si>
  <si>
    <t xml:space="preserve"> (℃）</t>
    <phoneticPr fontId="3"/>
  </si>
  <si>
    <t>（kWh）</t>
    <phoneticPr fontId="3"/>
  </si>
  <si>
    <t>（min）</t>
    <phoneticPr fontId="3"/>
  </si>
  <si>
    <t>(s/kg℃）</t>
    <phoneticPr fontId="3"/>
  </si>
  <si>
    <t>(kJ/kg)</t>
    <phoneticPr fontId="3"/>
  </si>
  <si>
    <t>（kWh/h）</t>
    <phoneticPr fontId="3"/>
  </si>
  <si>
    <r>
      <rPr>
        <i/>
        <sz val="10"/>
        <rFont val="Century"/>
        <family val="1"/>
      </rPr>
      <t>P</t>
    </r>
    <r>
      <rPr>
        <vertAlign val="subscript"/>
        <sz val="10"/>
        <rFont val="Century"/>
        <family val="1"/>
      </rPr>
      <t>b</t>
    </r>
    <r>
      <rPr>
        <sz val="10"/>
        <rFont val="ＭＳ Ｐゴシック"/>
        <family val="3"/>
        <charset val="128"/>
      </rPr>
      <t xml:space="preserve"> ： 消費電力量[kWh]</t>
    </r>
    <phoneticPr fontId="3"/>
  </si>
  <si>
    <r>
      <rPr>
        <i/>
        <sz val="10"/>
        <rFont val="Century"/>
        <family val="1"/>
      </rPr>
      <t>M</t>
    </r>
    <r>
      <rPr>
        <vertAlign val="subscript"/>
        <sz val="10"/>
        <rFont val="Century"/>
        <family val="1"/>
      </rPr>
      <t>b</t>
    </r>
    <r>
      <rPr>
        <sz val="10"/>
        <rFont val="ＭＳ Ｐゴシック"/>
        <family val="3"/>
        <charset val="128"/>
      </rPr>
      <t xml:space="preserve"> ： 蒸発量[kg]</t>
    </r>
    <phoneticPr fontId="3"/>
  </si>
  <si>
    <r>
      <rPr>
        <i/>
        <sz val="10"/>
        <rFont val="Symbol"/>
        <family val="1"/>
        <charset val="2"/>
      </rPr>
      <t>q</t>
    </r>
    <r>
      <rPr>
        <vertAlign val="subscript"/>
        <sz val="10"/>
        <rFont val="Century"/>
        <family val="1"/>
      </rPr>
      <t>s</t>
    </r>
    <r>
      <rPr>
        <sz val="10"/>
        <rFont val="ＭＳ Ｐゴシック"/>
        <family val="3"/>
        <charset val="128"/>
      </rPr>
      <t xml:space="preserve"> ： 加熱に用いる水の初温[℃]</t>
    </r>
    <phoneticPr fontId="3"/>
  </si>
  <si>
    <r>
      <rPr>
        <i/>
        <sz val="10"/>
        <rFont val="Century"/>
        <family val="1"/>
      </rPr>
      <t>M</t>
    </r>
    <r>
      <rPr>
        <vertAlign val="subscript"/>
        <sz val="10"/>
        <rFont val="Century"/>
        <family val="1"/>
      </rPr>
      <t>s</t>
    </r>
    <r>
      <rPr>
        <sz val="10"/>
        <rFont val="ＭＳ Ｐゴシック"/>
        <family val="3"/>
        <charset val="128"/>
      </rPr>
      <t xml:space="preserve"> ： 加熱に用いる水の重量[kg]</t>
    </r>
    <phoneticPr fontId="3"/>
  </si>
  <si>
    <r>
      <rPr>
        <i/>
        <sz val="10"/>
        <rFont val="Century"/>
        <family val="1"/>
      </rPr>
      <t>T</t>
    </r>
    <r>
      <rPr>
        <vertAlign val="subscript"/>
        <sz val="10"/>
        <rFont val="Century"/>
        <family val="1"/>
      </rPr>
      <t>g</t>
    </r>
    <r>
      <rPr>
        <sz val="10"/>
        <rFont val="ＭＳ Ｐゴシック"/>
        <family val="3"/>
        <charset val="128"/>
      </rPr>
      <t xml:space="preserve"> ： 水温が95 ℃に達した時間[min]</t>
    </r>
    <phoneticPr fontId="3"/>
  </si>
  <si>
    <r>
      <rPr>
        <i/>
        <sz val="10"/>
        <rFont val="Century"/>
        <family val="1"/>
      </rPr>
      <t>t</t>
    </r>
    <r>
      <rPr>
        <vertAlign val="subscript"/>
        <sz val="10"/>
        <rFont val="Century"/>
        <family val="1"/>
      </rPr>
      <t>s</t>
    </r>
    <r>
      <rPr>
        <sz val="10"/>
        <rFont val="ＭＳ Ｐゴシック"/>
        <family val="3"/>
        <charset val="128"/>
      </rPr>
      <t xml:space="preserve"> ： 立上り性能[s/kg ℃]</t>
    </r>
    <phoneticPr fontId="3"/>
  </si>
  <si>
    <r>
      <rPr>
        <i/>
        <sz val="10"/>
        <rFont val="Century"/>
        <family val="1"/>
      </rPr>
      <t>h</t>
    </r>
    <r>
      <rPr>
        <vertAlign val="subscript"/>
        <sz val="10"/>
        <rFont val="Century"/>
        <family val="1"/>
      </rPr>
      <t>c</t>
    </r>
    <r>
      <rPr>
        <sz val="10"/>
        <rFont val="ＭＳ Ｐゴシック"/>
        <family val="3"/>
        <charset val="128"/>
      </rPr>
      <t xml:space="preserve"> = </t>
    </r>
    <phoneticPr fontId="3"/>
  </si>
  <si>
    <t>（小数点以下1位）</t>
    <rPh sb="1" eb="4">
      <t>ショウスウテン</t>
    </rPh>
    <rPh sb="4" eb="6">
      <t>イカ</t>
    </rPh>
    <rPh sb="7" eb="8">
      <t>イ</t>
    </rPh>
    <phoneticPr fontId="3"/>
  </si>
  <si>
    <r>
      <rPr>
        <i/>
        <sz val="10"/>
        <rFont val="Century"/>
        <family val="1"/>
      </rPr>
      <t>P</t>
    </r>
    <r>
      <rPr>
        <vertAlign val="subscript"/>
        <sz val="10"/>
        <rFont val="Century"/>
        <family val="1"/>
      </rPr>
      <t>t</t>
    </r>
    <r>
      <rPr>
        <sz val="10"/>
        <rFont val="ＭＳ Ｐゴシック"/>
        <family val="3"/>
        <charset val="128"/>
      </rPr>
      <t xml:space="preserve"> ： 消費電力量[kWh]</t>
    </r>
    <rPh sb="5" eb="7">
      <t>ショウヒ</t>
    </rPh>
    <phoneticPr fontId="3"/>
  </si>
  <si>
    <r>
      <rPr>
        <i/>
        <sz val="10"/>
        <rFont val="Symbol"/>
        <family val="1"/>
        <charset val="2"/>
      </rPr>
      <t>h</t>
    </r>
    <r>
      <rPr>
        <vertAlign val="subscript"/>
        <sz val="10"/>
        <rFont val="Century"/>
        <family val="1"/>
      </rPr>
      <t>s</t>
    </r>
    <r>
      <rPr>
        <sz val="10"/>
        <rFont val="ＭＳ Ｐゴシック"/>
        <family val="3"/>
        <charset val="128"/>
      </rPr>
      <t xml:space="preserve"> ： 立上り時熱効率[%]</t>
    </r>
    <phoneticPr fontId="3"/>
  </si>
  <si>
    <r>
      <rPr>
        <i/>
        <sz val="10"/>
        <rFont val="Century"/>
        <family val="1"/>
      </rPr>
      <t>M</t>
    </r>
    <r>
      <rPr>
        <vertAlign val="subscript"/>
        <sz val="10"/>
        <rFont val="Century"/>
        <family val="1"/>
      </rPr>
      <t xml:space="preserve">s </t>
    </r>
    <r>
      <rPr>
        <sz val="10"/>
        <rFont val="ＭＳ Ｐゴシック"/>
        <family val="3"/>
        <charset val="128"/>
      </rPr>
      <t>： 加熱に用いる水の重量[kg]</t>
    </r>
    <phoneticPr fontId="3"/>
  </si>
  <si>
    <r>
      <rPr>
        <i/>
        <sz val="10"/>
        <rFont val="Symbol"/>
        <family val="1"/>
        <charset val="2"/>
      </rPr>
      <t>q</t>
    </r>
    <r>
      <rPr>
        <vertAlign val="subscript"/>
        <sz val="10"/>
        <rFont val="Century"/>
        <family val="1"/>
      </rPr>
      <t xml:space="preserve">s </t>
    </r>
    <r>
      <rPr>
        <sz val="10"/>
        <rFont val="ＭＳ Ｐゴシック"/>
        <family val="3"/>
        <charset val="128"/>
      </rPr>
      <t>： 加熱に用いる水の初温[℃]</t>
    </r>
    <phoneticPr fontId="3"/>
  </si>
  <si>
    <r>
      <rPr>
        <i/>
        <sz val="10"/>
        <rFont val="Symbol"/>
        <family val="1"/>
        <charset val="2"/>
      </rPr>
      <t>q</t>
    </r>
    <r>
      <rPr>
        <vertAlign val="subscript"/>
        <sz val="10"/>
        <rFont val="Century"/>
        <family val="1"/>
      </rPr>
      <t xml:space="preserve">f </t>
    </r>
    <r>
      <rPr>
        <sz val="10"/>
        <rFont val="ＭＳ Ｐゴシック"/>
        <family val="3"/>
        <charset val="128"/>
      </rPr>
      <t>： 加熱された水の最終温度[℃]</t>
    </r>
    <phoneticPr fontId="3"/>
  </si>
  <si>
    <r>
      <rPr>
        <i/>
        <sz val="14"/>
        <rFont val="Symbol"/>
        <family val="1"/>
        <charset val="2"/>
      </rPr>
      <t>h</t>
    </r>
    <r>
      <rPr>
        <vertAlign val="subscript"/>
        <sz val="14"/>
        <rFont val="Century"/>
        <family val="1"/>
      </rPr>
      <t xml:space="preserve">s </t>
    </r>
    <r>
      <rPr>
        <sz val="10"/>
        <rFont val="ＭＳ Ｐゴシック"/>
        <family val="3"/>
        <charset val="128"/>
      </rPr>
      <t>平均値</t>
    </r>
    <r>
      <rPr>
        <sz val="10"/>
        <rFont val="ＭＳ Ｐゴシック"/>
        <family val="3"/>
        <charset val="128"/>
      </rPr>
      <t xml:space="preserve"> </t>
    </r>
    <r>
      <rPr>
        <sz val="10"/>
        <rFont val="ＭＳ Ｐゴシック"/>
        <family val="3"/>
        <charset val="128"/>
      </rPr>
      <t>=</t>
    </r>
    <r>
      <rPr>
        <sz val="12"/>
        <rFont val="ＭＳ Ｐゴシック"/>
        <family val="3"/>
        <charset val="128"/>
      </rPr>
      <t xml:space="preserve"> </t>
    </r>
    <rPh sb="3" eb="6">
      <t>ヘイキンチ</t>
    </rPh>
    <phoneticPr fontId="3"/>
  </si>
  <si>
    <r>
      <rPr>
        <i/>
        <sz val="10"/>
        <rFont val="Symbol"/>
        <family val="1"/>
        <charset val="2"/>
      </rPr>
      <t>q</t>
    </r>
    <r>
      <rPr>
        <vertAlign val="subscript"/>
        <sz val="10"/>
        <rFont val="Century"/>
        <family val="1"/>
      </rPr>
      <t>s</t>
    </r>
    <r>
      <rPr>
        <sz val="10"/>
        <rFont val="ＭＳ Ｐゴシック"/>
        <family val="3"/>
        <charset val="128"/>
      </rPr>
      <t xml:space="preserve"> </t>
    </r>
    <r>
      <rPr>
        <sz val="10"/>
        <rFont val="ＭＳ Ｐゴシック"/>
        <family val="3"/>
        <charset val="128"/>
      </rPr>
      <t>=</t>
    </r>
    <r>
      <rPr>
        <sz val="10"/>
        <rFont val="ＭＳ Ｐゴシック"/>
        <family val="3"/>
        <charset val="128"/>
      </rPr>
      <t xml:space="preserve"> </t>
    </r>
    <phoneticPr fontId="3"/>
  </si>
  <si>
    <r>
      <rPr>
        <i/>
        <sz val="10"/>
        <rFont val="Century"/>
        <family val="1"/>
      </rPr>
      <t>C</t>
    </r>
    <r>
      <rPr>
        <sz val="10"/>
        <rFont val="ＭＳ Ｐゴシック"/>
        <family val="3"/>
        <charset val="128"/>
      </rPr>
      <t xml:space="preserve"> =</t>
    </r>
    <phoneticPr fontId="3"/>
  </si>
  <si>
    <r>
      <rPr>
        <i/>
        <sz val="10"/>
        <rFont val="Century"/>
        <family val="1"/>
      </rPr>
      <t>M</t>
    </r>
    <r>
      <rPr>
        <vertAlign val="subscript"/>
        <sz val="10"/>
        <rFont val="Century"/>
        <family val="1"/>
      </rPr>
      <t>s</t>
    </r>
    <r>
      <rPr>
        <sz val="10"/>
        <rFont val="ＭＳ Ｐゴシック"/>
        <family val="3"/>
        <charset val="128"/>
      </rPr>
      <t xml:space="preserve"> = </t>
    </r>
    <phoneticPr fontId="3"/>
  </si>
  <si>
    <r>
      <rPr>
        <i/>
        <sz val="10"/>
        <rFont val="Symbol"/>
        <family val="1"/>
        <charset val="2"/>
      </rPr>
      <t>q</t>
    </r>
    <r>
      <rPr>
        <vertAlign val="subscript"/>
        <sz val="10"/>
        <rFont val="Century"/>
        <family val="1"/>
      </rPr>
      <t>s</t>
    </r>
    <r>
      <rPr>
        <sz val="10"/>
        <rFont val="ＭＳ Ｐゴシック"/>
        <family val="3"/>
        <charset val="128"/>
      </rPr>
      <t xml:space="preserve"> = </t>
    </r>
    <phoneticPr fontId="3"/>
  </si>
  <si>
    <r>
      <rPr>
        <i/>
        <sz val="10"/>
        <rFont val="Symbol"/>
        <family val="1"/>
        <charset val="2"/>
      </rPr>
      <t>q</t>
    </r>
    <r>
      <rPr>
        <vertAlign val="subscript"/>
        <sz val="10"/>
        <rFont val="Century"/>
        <family val="1"/>
      </rPr>
      <t>f</t>
    </r>
    <r>
      <rPr>
        <sz val="10"/>
        <rFont val="ＭＳ Ｐゴシック"/>
        <family val="3"/>
        <charset val="128"/>
      </rPr>
      <t xml:space="preserve"> = </t>
    </r>
    <phoneticPr fontId="3"/>
  </si>
  <si>
    <r>
      <rPr>
        <i/>
        <sz val="10"/>
        <rFont val="Century"/>
        <family val="1"/>
      </rPr>
      <t>P</t>
    </r>
    <r>
      <rPr>
        <vertAlign val="subscript"/>
        <sz val="10"/>
        <rFont val="Century"/>
        <family val="1"/>
      </rPr>
      <t>t</t>
    </r>
    <r>
      <rPr>
        <sz val="10"/>
        <rFont val="ＭＳ Ｐゴシック"/>
        <family val="3"/>
        <charset val="128"/>
      </rPr>
      <t xml:space="preserve"> = </t>
    </r>
    <phoneticPr fontId="3"/>
  </si>
  <si>
    <r>
      <rPr>
        <i/>
        <sz val="10"/>
        <rFont val="Symbol"/>
        <family val="1"/>
        <charset val="2"/>
      </rPr>
      <t>h</t>
    </r>
    <r>
      <rPr>
        <vertAlign val="subscript"/>
        <sz val="10"/>
        <rFont val="Century"/>
        <family val="1"/>
      </rPr>
      <t>s</t>
    </r>
    <r>
      <rPr>
        <i/>
        <sz val="10"/>
        <rFont val="ＭＳ Ｐゴシック"/>
        <family val="3"/>
        <charset val="128"/>
      </rPr>
      <t xml:space="preserve"> </t>
    </r>
    <r>
      <rPr>
        <sz val="10"/>
        <rFont val="ＭＳ Ｐゴシック"/>
        <family val="3"/>
        <charset val="128"/>
      </rPr>
      <t>=</t>
    </r>
    <phoneticPr fontId="3"/>
  </si>
  <si>
    <r>
      <rPr>
        <i/>
        <sz val="10"/>
        <rFont val="Century"/>
        <family val="1"/>
      </rPr>
      <t>M</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 xml:space="preserve">= </t>
    </r>
    <phoneticPr fontId="3"/>
  </si>
  <si>
    <r>
      <rPr>
        <i/>
        <sz val="10"/>
        <rFont val="Century"/>
        <family val="1"/>
      </rPr>
      <t>t</t>
    </r>
    <r>
      <rPr>
        <vertAlign val="subscript"/>
        <sz val="10"/>
        <rFont val="Century"/>
        <family val="1"/>
      </rPr>
      <t>s</t>
    </r>
    <r>
      <rPr>
        <sz val="10"/>
        <rFont val="ＭＳ Ｐゴシック"/>
        <family val="3"/>
        <charset val="128"/>
      </rPr>
      <t xml:space="preserve"> =</t>
    </r>
    <phoneticPr fontId="3"/>
  </si>
  <si>
    <r>
      <rPr>
        <i/>
        <sz val="14"/>
        <rFont val="Century"/>
        <family val="1"/>
      </rPr>
      <t>t</t>
    </r>
    <r>
      <rPr>
        <vertAlign val="subscript"/>
        <sz val="14"/>
        <rFont val="Century"/>
        <family val="1"/>
      </rPr>
      <t xml:space="preserve">s </t>
    </r>
    <r>
      <rPr>
        <sz val="10"/>
        <rFont val="ＭＳ Ｐゴシック"/>
        <family val="3"/>
        <charset val="128"/>
      </rPr>
      <t>平均値 =</t>
    </r>
    <rPh sb="3" eb="6">
      <t>ヘイキンチ</t>
    </rPh>
    <phoneticPr fontId="3"/>
  </si>
  <si>
    <r>
      <rPr>
        <i/>
        <sz val="14"/>
        <rFont val="Symbol"/>
        <family val="1"/>
        <charset val="2"/>
      </rPr>
      <t>h</t>
    </r>
    <r>
      <rPr>
        <vertAlign val="subscript"/>
        <sz val="14"/>
        <rFont val="Century"/>
        <family val="1"/>
      </rPr>
      <t xml:space="preserve">b </t>
    </r>
    <r>
      <rPr>
        <sz val="10"/>
        <rFont val="ＭＳ Ｐゴシック"/>
        <family val="3"/>
        <charset val="128"/>
      </rPr>
      <t>平均値　</t>
    </r>
    <r>
      <rPr>
        <sz val="10"/>
        <rFont val="Century"/>
        <family val="1"/>
      </rPr>
      <t>=</t>
    </r>
    <rPh sb="3" eb="6">
      <t>ヘイキンチ</t>
    </rPh>
    <phoneticPr fontId="3"/>
  </si>
  <si>
    <r>
      <rPr>
        <i/>
        <sz val="10"/>
        <rFont val="Symbol"/>
        <family val="1"/>
        <charset val="2"/>
      </rPr>
      <t>h</t>
    </r>
    <r>
      <rPr>
        <vertAlign val="subscript"/>
        <sz val="10"/>
        <rFont val="Century"/>
        <family val="1"/>
      </rPr>
      <t>b</t>
    </r>
    <r>
      <rPr>
        <sz val="10"/>
        <rFont val="ＭＳ Ｐゴシック"/>
        <family val="3"/>
        <charset val="128"/>
      </rPr>
      <t xml:space="preserve"> =  </t>
    </r>
    <phoneticPr fontId="3"/>
  </si>
  <si>
    <r>
      <rPr>
        <i/>
        <sz val="10"/>
        <rFont val="Century"/>
        <family val="1"/>
      </rPr>
      <t>P</t>
    </r>
    <r>
      <rPr>
        <vertAlign val="subscript"/>
        <sz val="10"/>
        <rFont val="Century"/>
        <family val="1"/>
      </rPr>
      <t>b</t>
    </r>
    <r>
      <rPr>
        <sz val="10"/>
        <rFont val="ＭＳ Ｐゴシック"/>
        <family val="3"/>
        <charset val="128"/>
      </rPr>
      <t xml:space="preserve"> = </t>
    </r>
    <phoneticPr fontId="3"/>
  </si>
  <si>
    <r>
      <rPr>
        <i/>
        <sz val="10"/>
        <rFont val="Century"/>
        <family val="1"/>
      </rPr>
      <t>M</t>
    </r>
    <r>
      <rPr>
        <vertAlign val="subscript"/>
        <sz val="10"/>
        <rFont val="Century"/>
        <family val="1"/>
      </rPr>
      <t>b</t>
    </r>
    <r>
      <rPr>
        <sz val="10"/>
        <rFont val="ＭＳ Ｐゴシック"/>
        <family val="3"/>
        <charset val="128"/>
      </rPr>
      <t xml:space="preserve"> = </t>
    </r>
    <phoneticPr fontId="3"/>
  </si>
  <si>
    <r>
      <rPr>
        <i/>
        <sz val="10"/>
        <rFont val="Century"/>
        <family val="1"/>
      </rPr>
      <t>L</t>
    </r>
    <r>
      <rPr>
        <sz val="10"/>
        <rFont val="ＭＳ Ｐゴシック"/>
        <family val="3"/>
        <charset val="128"/>
      </rPr>
      <t xml:space="preserve"> = </t>
    </r>
    <phoneticPr fontId="3"/>
  </si>
  <si>
    <r>
      <rPr>
        <i/>
        <sz val="10"/>
        <rFont val="Century"/>
        <family val="1"/>
      </rPr>
      <t>T</t>
    </r>
    <r>
      <rPr>
        <vertAlign val="subscript"/>
        <sz val="10"/>
        <rFont val="Century"/>
        <family val="1"/>
      </rPr>
      <t>g</t>
    </r>
    <r>
      <rPr>
        <sz val="10"/>
        <rFont val="ＭＳ Ｐゴシック"/>
        <family val="3"/>
        <charset val="128"/>
      </rPr>
      <t xml:space="preserve"> = </t>
    </r>
    <phoneticPr fontId="3"/>
  </si>
  <si>
    <t>(kg)</t>
    <phoneticPr fontId="3"/>
  </si>
  <si>
    <t>(kWh)</t>
    <phoneticPr fontId="3"/>
  </si>
  <si>
    <t>(%)</t>
    <phoneticPr fontId="3"/>
  </si>
  <si>
    <t>（kJ/kg℃）</t>
    <phoneticPr fontId="3"/>
  </si>
  <si>
    <t>調理時間を想定した日あたり消費電力量を計算する。</t>
    <rPh sb="0" eb="2">
      <t>チョウリ</t>
    </rPh>
    <rPh sb="2" eb="4">
      <t>ジカン</t>
    </rPh>
    <rPh sb="19" eb="21">
      <t>ケイサン</t>
    </rPh>
    <phoneticPr fontId="3"/>
  </si>
  <si>
    <t>（小数点以下２位）</t>
    <rPh sb="1" eb="4">
      <t>ショウスウテン</t>
    </rPh>
    <rPh sb="4" eb="6">
      <t>イカ</t>
    </rPh>
    <rPh sb="7" eb="8">
      <t>イ</t>
    </rPh>
    <phoneticPr fontId="3"/>
  </si>
  <si>
    <t>外形寸法(mm)</t>
    <rPh sb="0" eb="2">
      <t>ガイケイ</t>
    </rPh>
    <rPh sb="2" eb="4">
      <t>スンポウ</t>
    </rPh>
    <phoneticPr fontId="3"/>
  </si>
  <si>
    <t xml:space="preserve"> (℃）</t>
    <phoneticPr fontId="3"/>
  </si>
  <si>
    <t>鍋重量（kg）</t>
    <rPh sb="0" eb="1">
      <t>ナベ</t>
    </rPh>
    <rPh sb="1" eb="3">
      <t>ジュウリョウ</t>
    </rPh>
    <phoneticPr fontId="3"/>
  </si>
  <si>
    <r>
      <rPr>
        <i/>
        <sz val="14"/>
        <rFont val="Symbol"/>
        <family val="1"/>
        <charset val="2"/>
      </rPr>
      <t>h</t>
    </r>
    <r>
      <rPr>
        <vertAlign val="subscript"/>
        <sz val="14"/>
        <rFont val="Century"/>
        <family val="1"/>
      </rPr>
      <t>s</t>
    </r>
    <r>
      <rPr>
        <i/>
        <sz val="10"/>
        <rFont val="ＭＳ Ｐゴシック"/>
        <family val="3"/>
        <charset val="128"/>
      </rPr>
      <t xml:space="preserve"> </t>
    </r>
    <r>
      <rPr>
        <sz val="10"/>
        <rFont val="ＭＳ Ｐゴシック"/>
        <family val="3"/>
        <charset val="128"/>
      </rPr>
      <t>=</t>
    </r>
    <phoneticPr fontId="3"/>
  </si>
  <si>
    <t>JIS S2103に準ずる試験の場合には、次頁の①’を使用する。</t>
    <rPh sb="10" eb="11">
      <t>ジュン</t>
    </rPh>
    <rPh sb="13" eb="15">
      <t>シケン</t>
    </rPh>
    <rPh sb="16" eb="18">
      <t>バアイ</t>
    </rPh>
    <rPh sb="21" eb="23">
      <t>ジページ</t>
    </rPh>
    <rPh sb="27" eb="29">
      <t>シヨウ</t>
    </rPh>
    <phoneticPr fontId="3"/>
  </si>
  <si>
    <r>
      <t>①’立上り時熱効率　</t>
    </r>
    <r>
      <rPr>
        <sz val="12"/>
        <color indexed="12"/>
        <rFont val="ＭＳ Ｐゴシック"/>
        <family val="3"/>
        <charset val="128"/>
      </rPr>
      <t>JIS S2103に準じた試験</t>
    </r>
    <rPh sb="2" eb="4">
      <t>タチアガ</t>
    </rPh>
    <rPh sb="5" eb="6">
      <t>ジ</t>
    </rPh>
    <rPh sb="6" eb="7">
      <t>ネツ</t>
    </rPh>
    <rPh sb="7" eb="9">
      <t>コウリツ</t>
    </rPh>
    <rPh sb="23" eb="25">
      <t>シケン</t>
    </rPh>
    <phoneticPr fontId="3"/>
  </si>
  <si>
    <t>（Ｈ）</t>
    <phoneticPr fontId="3"/>
  </si>
  <si>
    <t>（φ）×</t>
    <phoneticPr fontId="3"/>
  </si>
  <si>
    <t>5.消費
　電力量</t>
    <phoneticPr fontId="3"/>
  </si>
  <si>
    <t>4.調理能力</t>
    <phoneticPr fontId="3"/>
  </si>
  <si>
    <t>3.立上り性能</t>
    <phoneticPr fontId="3"/>
  </si>
  <si>
    <t>2.熱効率</t>
    <phoneticPr fontId="3"/>
  </si>
  <si>
    <t>（ｋW）</t>
    <phoneticPr fontId="3"/>
  </si>
  <si>
    <t>（小数点以下3位）</t>
    <rPh sb="1" eb="4">
      <t>ショウスウテン</t>
    </rPh>
    <rPh sb="4" eb="6">
      <t>イカ</t>
    </rPh>
    <rPh sb="7" eb="8">
      <t>イ</t>
    </rPh>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</si>
  <si>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</si>
  <si>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</si>
  <si>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t>最大消費電力測定グラフ</t>
    <rPh sb="0" eb="2">
      <t>サイダイ</t>
    </rPh>
    <rPh sb="2" eb="4">
      <t>ショウヒ</t>
    </rPh>
    <rPh sb="4" eb="6">
      <t>デンリョク</t>
    </rPh>
    <rPh sb="6" eb="8">
      <t>ソクテイ</t>
    </rPh>
    <phoneticPr fontId="3"/>
  </si>
  <si>
    <t>消費電力の許容差</t>
    <rPh sb="0" eb="2">
      <t>ショウヒ</t>
    </rPh>
    <rPh sb="2" eb="4">
      <t>デンリョク</t>
    </rPh>
    <rPh sb="5" eb="7">
      <t>キョヨウ</t>
    </rPh>
    <rPh sb="7" eb="8">
      <t>サ</t>
    </rPh>
    <phoneticPr fontId="3"/>
  </si>
  <si>
    <t>試験機器の最大消費電力</t>
    <rPh sb="0" eb="2">
      <t>シケン</t>
    </rPh>
    <rPh sb="2" eb="4">
      <t>キキ</t>
    </rPh>
    <rPh sb="5" eb="7">
      <t>サイダイ</t>
    </rPh>
    <rPh sb="7" eb="9">
      <t>ショウヒ</t>
    </rPh>
    <rPh sb="9" eb="11">
      <t>デンリョク</t>
    </rPh>
    <phoneticPr fontId="3"/>
  </si>
  <si>
    <t>定格消費電力</t>
    <rPh sb="0" eb="2">
      <t>テイカク</t>
    </rPh>
    <rPh sb="2" eb="4">
      <t>ショウヒ</t>
    </rPh>
    <rPh sb="4" eb="6">
      <t>デンリョク</t>
    </rPh>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</si>
  <si>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</si>
  <si>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</si>
  <si>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t>1.定格消費電力</t>
    <rPh sb="2" eb="4">
      <t>テイカク</t>
    </rPh>
    <rPh sb="4" eb="6">
      <t>ショウヒ</t>
    </rPh>
    <rPh sb="6" eb="8">
      <t>デンリョク</t>
    </rPh>
    <phoneticPr fontId="3"/>
  </si>
  <si>
    <r>
      <rPr>
        <i/>
        <sz val="14"/>
        <rFont val="Century"/>
        <family val="1"/>
      </rPr>
      <t>p</t>
    </r>
    <r>
      <rPr>
        <vertAlign val="subscript"/>
        <sz val="14"/>
        <rFont val="Century"/>
        <family val="1"/>
      </rPr>
      <t>r</t>
    </r>
    <phoneticPr fontId="3"/>
  </si>
  <si>
    <t>②沸騰時熱効率</t>
    <rPh sb="1" eb="3">
      <t>フットウ</t>
    </rPh>
    <rPh sb="3" eb="4">
      <t>ジ</t>
    </rPh>
    <rPh sb="4" eb="5">
      <t>ネツ</t>
    </rPh>
    <rPh sb="5" eb="7">
      <t>コウリツ</t>
    </rPh>
    <phoneticPr fontId="3"/>
  </si>
  <si>
    <t>②沸騰時</t>
    <phoneticPr fontId="3"/>
  </si>
  <si>
    <r>
      <t>　加熱に用いる水の重量</t>
    </r>
    <r>
      <rPr>
        <i/>
        <sz val="10"/>
        <rFont val="Century"/>
        <family val="1"/>
      </rPr>
      <t>M</t>
    </r>
    <r>
      <rPr>
        <vertAlign val="subscript"/>
        <sz val="10"/>
        <rFont val="Century"/>
        <family val="1"/>
      </rPr>
      <t>s</t>
    </r>
    <rPh sb="1" eb="3">
      <t>カネツ</t>
    </rPh>
    <rPh sb="4" eb="5">
      <t>モチ</t>
    </rPh>
    <rPh sb="7" eb="8">
      <t>ミズ</t>
    </rPh>
    <rPh sb="9" eb="11">
      <t>ジュウリョウ</t>
    </rPh>
    <phoneticPr fontId="3"/>
  </si>
  <si>
    <t>（kg）</t>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</si>
  <si>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試験機器の最大消費電力[ｋW]</t>
    </r>
    <rPh sb="10" eb="12">
      <t>サイダイ</t>
    </rPh>
    <rPh sb="12" eb="14">
      <t>ショウヒ</t>
    </rPh>
    <rPh sb="14" eb="16">
      <t>デンリョク</t>
    </rPh>
    <phoneticPr fontId="3"/>
  </si>
  <si>
    <t>1 kg の水が1 ℃上昇
する時間(秒)</t>
    <rPh sb="19" eb="20">
      <t>ビョウ</t>
    </rPh>
    <phoneticPr fontId="3"/>
  </si>
  <si>
    <t>セールス
ポイント等</t>
    <rPh sb="9" eb="10">
      <t>トウ</t>
    </rPh>
    <phoneticPr fontId="3"/>
  </si>
  <si>
    <t>　テーブルレンジ、　ローレンジ、　卓上レンジ、　中華レンジ　(選択してください)</t>
  </si>
  <si>
    <r>
      <t>　試験機器を重量計にのせ、沸騰時に水が飛び散らない水位まで試験鍋に水を入れ、フタをせず最大入力で加熱する。沸騰し、蒸発量が安定したのち、十五分以上の間の蒸発量</t>
    </r>
    <r>
      <rPr>
        <i/>
        <sz val="10"/>
        <rFont val="Century"/>
        <family val="1"/>
      </rPr>
      <t>M</t>
    </r>
    <r>
      <rPr>
        <vertAlign val="subscript"/>
        <sz val="10"/>
        <rFont val="Century"/>
        <family val="1"/>
      </rPr>
      <t>b</t>
    </r>
    <r>
      <rPr>
        <i/>
        <sz val="10"/>
        <rFont val="Century"/>
        <family val="1"/>
      </rPr>
      <t xml:space="preserve"> </t>
    </r>
    <r>
      <rPr>
        <sz val="10"/>
        <rFont val="ＭＳ Ｐゴシック"/>
        <family val="3"/>
        <charset val="128"/>
      </rPr>
      <t>[kg] および消費電力量</t>
    </r>
    <r>
      <rPr>
        <i/>
        <sz val="10"/>
        <rFont val="Century"/>
        <family val="1"/>
      </rPr>
      <t>P</t>
    </r>
    <r>
      <rPr>
        <vertAlign val="subscript"/>
        <sz val="10"/>
        <rFont val="Century"/>
        <family val="1"/>
      </rPr>
      <t>b</t>
    </r>
    <r>
      <rPr>
        <i/>
        <sz val="10"/>
        <rFont val="Century"/>
        <family val="1"/>
      </rPr>
      <t xml:space="preserve"> </t>
    </r>
    <r>
      <rPr>
        <sz val="10"/>
        <rFont val="ＭＳ Ｐゴシック"/>
        <family val="3"/>
        <charset val="128"/>
      </rPr>
      <t>[kWh] を測定する。
　沸騰時熱効率</t>
    </r>
    <r>
      <rPr>
        <i/>
        <sz val="10"/>
        <rFont val="Symbol"/>
        <family val="1"/>
        <charset val="2"/>
      </rPr>
      <t>h</t>
    </r>
    <r>
      <rPr>
        <vertAlign val="subscript"/>
        <sz val="10"/>
        <rFont val="Century"/>
        <family val="1"/>
      </rPr>
      <t>b</t>
    </r>
    <r>
      <rPr>
        <sz val="10"/>
        <rFont val="ＭＳ Ｐゴシック"/>
        <family val="3"/>
        <charset val="128"/>
      </rPr>
      <t xml:space="preserve"> [%] は、次式で計算する。</t>
    </r>
    <rPh sb="68" eb="70">
      <t>15</t>
    </rPh>
    <phoneticPr fontId="3"/>
  </si>
  <si>
    <t>加熱方式</t>
    <rPh sb="0" eb="2">
      <t>カネツ</t>
    </rPh>
    <rPh sb="2" eb="4">
      <t>ホウシキ</t>
    </rPh>
    <phoneticPr fontId="3"/>
  </si>
  <si>
    <t>選択してください</t>
  </si>
  <si>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</si>
  <si>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④日あたり（時間想定）</t>
    <rPh sb="1" eb="2">
      <t>ニチ</t>
    </rPh>
    <rPh sb="6" eb="8">
      <t>ジカン</t>
    </rPh>
    <rPh sb="8" eb="10">
      <t>ソウテイ</t>
    </rPh>
    <phoneticPr fontId="3"/>
  </si>
  <si>
    <t>　④日あたり</t>
    <rPh sb="2" eb="3">
      <t>ニチ</t>
    </rPh>
    <phoneticPr fontId="3"/>
  </si>
  <si>
    <t>番号</t>
    <rPh sb="0" eb="2">
      <t>バンゴウ</t>
    </rPh>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</si>
  <si>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</si>
  <si>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</si>
  <si>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dH</t>
    </r>
    <phoneticPr fontId="3"/>
  </si>
  <si>
    <r>
      <rPr>
        <i/>
        <sz val="10"/>
        <rFont val="Cambria"/>
        <family val="1"/>
      </rPr>
      <t>Q</t>
    </r>
    <r>
      <rPr>
        <vertAlign val="subscript"/>
        <sz val="10"/>
        <rFont val="Century"/>
        <family val="1"/>
      </rPr>
      <t>c</t>
    </r>
    <r>
      <rPr>
        <sz val="10"/>
        <rFont val="ＭＳ Ｐゴシック"/>
        <family val="3"/>
        <charset val="128"/>
      </rPr>
      <t xml:space="preserve"> ： 調理時消費電力量[kWh/h]</t>
    </r>
    <phoneticPr fontId="3"/>
  </si>
  <si>
    <r>
      <rPr>
        <i/>
        <sz val="14"/>
        <rFont val="Cambria"/>
        <family val="1"/>
      </rPr>
      <t>Q</t>
    </r>
    <r>
      <rPr>
        <vertAlign val="subscript"/>
        <sz val="14"/>
        <rFont val="Century"/>
        <family val="1"/>
      </rPr>
      <t>c</t>
    </r>
    <r>
      <rPr>
        <sz val="10"/>
        <rFont val="ＭＳ Ｐゴシック"/>
        <family val="3"/>
        <charset val="128"/>
      </rPr>
      <t xml:space="preserve"> = </t>
    </r>
    <phoneticPr fontId="3"/>
  </si>
  <si>
    <r>
      <rPr>
        <i/>
        <sz val="10"/>
        <rFont val="Cambria"/>
        <family val="1"/>
      </rPr>
      <t>Q</t>
    </r>
    <r>
      <rPr>
        <vertAlign val="subscript"/>
        <sz val="10"/>
        <rFont val="Century"/>
        <family val="1"/>
      </rPr>
      <t>c</t>
    </r>
    <r>
      <rPr>
        <sz val="10"/>
        <rFont val="ＭＳ Ｐゴシック"/>
        <family val="3"/>
        <charset val="128"/>
      </rPr>
      <t xml:space="preserve"> ： 調理時消費電力量[kWh/h]</t>
    </r>
    <phoneticPr fontId="3"/>
  </si>
  <si>
    <r>
      <rPr>
        <i/>
        <sz val="10"/>
        <rFont val="Cambria"/>
        <family val="1"/>
      </rPr>
      <t>Q</t>
    </r>
    <r>
      <rPr>
        <vertAlign val="subscript"/>
        <sz val="10"/>
        <rFont val="Century"/>
        <family val="1"/>
      </rPr>
      <t>dH</t>
    </r>
    <r>
      <rPr>
        <sz val="10"/>
        <rFont val="ＭＳ Ｐゴシック"/>
        <family val="3"/>
        <charset val="128"/>
      </rPr>
      <t xml:space="preserve"> ： 日あたり消費電力量（時間想定）[kWh/日]</t>
    </r>
    <rPh sb="16" eb="18">
      <t>ジカン</t>
    </rPh>
    <phoneticPr fontId="3"/>
  </si>
  <si>
    <r>
      <rPr>
        <i/>
        <sz val="14"/>
        <rFont val="Cambria"/>
        <family val="1"/>
      </rPr>
      <t>Q</t>
    </r>
    <r>
      <rPr>
        <vertAlign val="subscript"/>
        <sz val="14"/>
        <rFont val="Century"/>
        <family val="1"/>
      </rPr>
      <t>dH</t>
    </r>
    <r>
      <rPr>
        <sz val="10"/>
        <rFont val="ＭＳ Ｐゴシック"/>
        <family val="3"/>
        <charset val="128"/>
      </rPr>
      <t xml:space="preserve"> = </t>
    </r>
    <phoneticPr fontId="3"/>
  </si>
  <si>
    <r>
      <rPr>
        <i/>
        <sz val="10"/>
        <rFont val="Cambria"/>
        <family val="1"/>
      </rPr>
      <t>Q</t>
    </r>
    <r>
      <rPr>
        <i/>
        <vertAlign val="subscript"/>
        <sz val="10"/>
        <rFont val="Century"/>
        <family val="1"/>
      </rPr>
      <t>c</t>
    </r>
    <r>
      <rPr>
        <sz val="10"/>
        <rFont val="ＭＳ Ｐゴシック"/>
        <family val="3"/>
        <charset val="128"/>
      </rPr>
      <t xml:space="preserve"> =</t>
    </r>
    <phoneticPr fontId="3"/>
  </si>
  <si>
    <r>
      <rPr>
        <sz val="10"/>
        <rFont val="ＭＳ Ｐゴシック"/>
        <family val="3"/>
        <charset val="128"/>
      </rPr>
      <t>　試験鍋の</t>
    </r>
    <r>
      <rPr>
        <sz val="10"/>
        <rFont val="Century"/>
        <family val="1"/>
      </rPr>
      <t xml:space="preserve">70 % </t>
    </r>
    <r>
      <rPr>
        <sz val="10"/>
        <rFont val="ＭＳ Ｐゴシック"/>
        <family val="3"/>
        <charset val="128"/>
      </rPr>
      <t>の水位まで水を入れ、フタをし</t>
    </r>
    <r>
      <rPr>
        <sz val="10"/>
        <rFont val="Century"/>
        <family val="1"/>
      </rPr>
      <t>(</t>
    </r>
    <r>
      <rPr>
        <sz val="10"/>
        <rFont val="ＭＳ Ｐゴシック"/>
        <family val="3"/>
        <charset val="128"/>
      </rPr>
      <t>必要なときにはフタを外してもよい。</t>
    </r>
    <r>
      <rPr>
        <sz val="10"/>
        <rFont val="Century"/>
        <family val="1"/>
      </rPr>
      <t>)</t>
    </r>
    <r>
      <rPr>
        <sz val="10"/>
        <rFont val="ＭＳ Ｐゴシック"/>
        <family val="3"/>
        <charset val="128"/>
      </rPr>
      <t>、室温になじませた後、最大入力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とする。ただし、最大消費電力の測定では、回路の切換えまたは発熱体の特性により、消費電力が段階的またはゆるやかに変化する場合には、その最大値とする。</t>
    </r>
    <rPh sb="109" eb="111">
      <t>カネツ</t>
    </rPh>
    <rPh sb="112" eb="113">
      <t>ハジ</t>
    </rPh>
    <rPh sb="158" eb="160">
      <t>サイダイ</t>
    </rPh>
    <rPh sb="160" eb="162">
      <t>ショウヒ</t>
    </rPh>
    <rPh sb="162" eb="164">
      <t>デンリョク</t>
    </rPh>
    <rPh sb="165" eb="167">
      <t>ソクテイ</t>
    </rPh>
    <phoneticPr fontId="3"/>
  </si>
  <si>
    <r>
      <rPr>
        <i/>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水の比熱</t>
    </r>
    <r>
      <rPr>
        <sz val="10"/>
        <rFont val="Century"/>
        <family val="1"/>
      </rPr>
      <t xml:space="preserve"> 4.19kJ/kg </t>
    </r>
    <r>
      <rPr>
        <sz val="10"/>
        <rFont val="ＭＳ Ｐゴシック"/>
        <family val="3"/>
        <charset val="128"/>
      </rPr>
      <t>℃</t>
    </r>
    <phoneticPr fontId="3"/>
  </si>
  <si>
    <r>
      <t>　試験鍋の</t>
    </r>
    <r>
      <rPr>
        <sz val="10"/>
        <rFont val="Century"/>
        <family val="1"/>
      </rPr>
      <t>70</t>
    </r>
    <r>
      <rPr>
        <sz val="10"/>
        <rFont val="Symbol"/>
        <family val="1"/>
        <charset val="2"/>
      </rPr>
      <t xml:space="preserve">% </t>
    </r>
    <r>
      <rPr>
        <sz val="10"/>
        <rFont val="ＭＳ Ｐゴシック"/>
        <family val="3"/>
        <charset val="128"/>
      </rPr>
      <t>の水位まで水を入れ、フタをし、室温になじませた後、加熱に用いる水の初温</t>
    </r>
    <r>
      <rPr>
        <i/>
        <sz val="10"/>
        <rFont val="Symbol"/>
        <family val="1"/>
        <charset val="2"/>
      </rPr>
      <t>q</t>
    </r>
    <r>
      <rPr>
        <vertAlign val="subscript"/>
        <sz val="10"/>
        <rFont val="Century"/>
        <family val="1"/>
      </rPr>
      <t>s</t>
    </r>
    <r>
      <rPr>
        <sz val="10"/>
        <rFont val="Symbol"/>
        <family val="1"/>
        <charset val="2"/>
      </rPr>
      <t xml:space="preserve"> [</t>
    </r>
    <r>
      <rPr>
        <sz val="10"/>
        <rFont val="ＭＳ Ｐゴシック"/>
        <family val="3"/>
        <charset val="128"/>
      </rPr>
      <t>℃</t>
    </r>
    <r>
      <rPr>
        <sz val="10"/>
        <rFont val="Symbol"/>
        <family val="1"/>
        <charset val="2"/>
      </rPr>
      <t xml:space="preserve">] </t>
    </r>
    <r>
      <rPr>
        <sz val="10"/>
        <rFont val="ＭＳ Ｐゴシック"/>
        <family val="3"/>
        <charset val="128"/>
      </rPr>
      <t>を測定する。最大入力で加熱を始め、水温が初温</t>
    </r>
    <r>
      <rPr>
        <i/>
        <sz val="10"/>
        <rFont val="Symbol"/>
        <family val="1"/>
        <charset val="2"/>
      </rPr>
      <t>q</t>
    </r>
    <r>
      <rPr>
        <vertAlign val="subscript"/>
        <sz val="10"/>
        <rFont val="Century"/>
        <family val="1"/>
      </rPr>
      <t xml:space="preserve">s </t>
    </r>
    <r>
      <rPr>
        <sz val="10"/>
        <rFont val="Symbol"/>
        <family val="1"/>
        <charset val="2"/>
      </rPr>
      <t>[</t>
    </r>
    <r>
      <rPr>
        <sz val="10"/>
        <rFont val="ＭＳ Ｐゴシック"/>
        <family val="3"/>
        <charset val="128"/>
      </rPr>
      <t>℃</t>
    </r>
    <r>
      <rPr>
        <sz val="10"/>
        <rFont val="Symbol"/>
        <family val="1"/>
        <charset val="2"/>
      </rPr>
      <t xml:space="preserve">] </t>
    </r>
    <r>
      <rPr>
        <sz val="10"/>
        <rFont val="ＭＳ Ｐゴシック"/>
        <family val="3"/>
        <charset val="128"/>
      </rPr>
      <t>より</t>
    </r>
    <r>
      <rPr>
        <u val="double"/>
        <sz val="10"/>
        <color indexed="12"/>
        <rFont val="Century"/>
        <family val="1"/>
      </rPr>
      <t>45</t>
    </r>
    <r>
      <rPr>
        <u val="double"/>
        <sz val="10"/>
        <color indexed="12"/>
        <rFont val="ＭＳ Ｐゴシック"/>
        <family val="3"/>
        <charset val="128"/>
      </rPr>
      <t>±</t>
    </r>
    <r>
      <rPr>
        <u val="double"/>
        <sz val="10"/>
        <color indexed="12"/>
        <rFont val="Century"/>
        <family val="1"/>
      </rPr>
      <t>0.5</t>
    </r>
    <r>
      <rPr>
        <u val="double"/>
        <sz val="10"/>
        <color indexed="12"/>
        <rFont val="ＭＳ Ｐゴシック"/>
        <family val="3"/>
        <charset val="128"/>
      </rPr>
      <t>℃上昇した時に撹拌羽根で撹拌を始め、</t>
    </r>
    <r>
      <rPr>
        <sz val="10"/>
        <rFont val="ＭＳ Ｐゴシック"/>
        <family val="3"/>
        <charset val="128"/>
      </rPr>
      <t>初温</t>
    </r>
    <r>
      <rPr>
        <i/>
        <sz val="10"/>
        <rFont val="Symbol"/>
        <family val="1"/>
        <charset val="2"/>
      </rPr>
      <t>q</t>
    </r>
    <r>
      <rPr>
        <vertAlign val="subscript"/>
        <sz val="12"/>
        <rFont val="Century"/>
        <family val="1"/>
      </rPr>
      <t>s</t>
    </r>
    <r>
      <rPr>
        <sz val="10"/>
        <rFont val="Symbol"/>
        <family val="1"/>
        <charset val="2"/>
      </rPr>
      <t xml:space="preserve"> [</t>
    </r>
    <r>
      <rPr>
        <sz val="10"/>
        <rFont val="ＭＳ Ｐゴシック"/>
        <family val="3"/>
        <charset val="128"/>
      </rPr>
      <t>℃</t>
    </r>
    <r>
      <rPr>
        <sz val="10"/>
        <rFont val="Symbol"/>
        <family val="1"/>
        <charset val="2"/>
      </rPr>
      <t xml:space="preserve">] </t>
    </r>
    <r>
      <rPr>
        <sz val="10"/>
        <rFont val="ＭＳ Ｐゴシック"/>
        <family val="3"/>
        <charset val="128"/>
      </rPr>
      <t>より</t>
    </r>
    <r>
      <rPr>
        <u val="double"/>
        <sz val="10"/>
        <color indexed="12"/>
        <rFont val="Century"/>
        <family val="1"/>
      </rPr>
      <t>50</t>
    </r>
    <r>
      <rPr>
        <u val="double"/>
        <sz val="10"/>
        <color indexed="12"/>
        <rFont val="ＭＳ Ｐゴシック"/>
        <family val="3"/>
        <charset val="128"/>
      </rPr>
      <t>±</t>
    </r>
    <r>
      <rPr>
        <u val="double"/>
        <sz val="10"/>
        <color indexed="12"/>
        <rFont val="Century"/>
        <family val="1"/>
      </rPr>
      <t>0.5</t>
    </r>
    <r>
      <rPr>
        <u val="double"/>
        <sz val="10"/>
        <color indexed="12"/>
        <rFont val="ＭＳ Ｐゴシック"/>
        <family val="3"/>
        <charset val="128"/>
      </rPr>
      <t xml:space="preserve"> ℃上昇したら加熱を停止する。</t>
    </r>
    <r>
      <rPr>
        <sz val="10"/>
        <rFont val="ＭＳ Ｐゴシック"/>
        <family val="3"/>
        <charset val="128"/>
      </rPr>
      <t>さらに撹拌を続け、到達最高温度を加熱された水の最終温度</t>
    </r>
    <r>
      <rPr>
        <i/>
        <sz val="10"/>
        <rFont val="Symbol"/>
        <family val="1"/>
        <charset val="2"/>
      </rPr>
      <t>q</t>
    </r>
    <r>
      <rPr>
        <vertAlign val="subscript"/>
        <sz val="10"/>
        <rFont val="Century"/>
        <family val="1"/>
      </rPr>
      <t>f</t>
    </r>
    <r>
      <rPr>
        <sz val="10"/>
        <rFont val="Symbol"/>
        <family val="1"/>
        <charset val="2"/>
      </rPr>
      <t xml:space="preserve"> [</t>
    </r>
    <r>
      <rPr>
        <sz val="10"/>
        <rFont val="ＭＳ Ｐゴシック"/>
        <family val="3"/>
        <charset val="128"/>
      </rPr>
      <t>℃</t>
    </r>
    <r>
      <rPr>
        <sz val="10"/>
        <rFont val="Symbol"/>
        <family val="1"/>
        <charset val="2"/>
      </rPr>
      <t xml:space="preserve">] </t>
    </r>
    <r>
      <rPr>
        <sz val="10"/>
        <rFont val="ＭＳ Ｐゴシック"/>
        <family val="3"/>
        <charset val="128"/>
      </rPr>
      <t>とする。
　加熱に要した消費電力量</t>
    </r>
    <r>
      <rPr>
        <i/>
        <sz val="10"/>
        <rFont val="Century"/>
        <family val="1"/>
      </rPr>
      <t>P</t>
    </r>
    <r>
      <rPr>
        <vertAlign val="subscript"/>
        <sz val="10"/>
        <rFont val="Century"/>
        <family val="1"/>
      </rPr>
      <t>t</t>
    </r>
    <r>
      <rPr>
        <sz val="10"/>
        <rFont val="Century"/>
        <family val="1"/>
      </rPr>
      <t xml:space="preserve"> [kWh] </t>
    </r>
    <r>
      <rPr>
        <sz val="10"/>
        <rFont val="ＭＳ Ｐゴシック"/>
        <family val="3"/>
        <charset val="128"/>
      </rPr>
      <t>を測定する。
　</t>
    </r>
    <r>
      <rPr>
        <u val="double"/>
        <sz val="10"/>
        <color indexed="12"/>
        <rFont val="ＭＳ Ｐゴシック"/>
        <family val="3"/>
        <charset val="128"/>
      </rPr>
      <t>加熱に用いる水の初温θ</t>
    </r>
    <r>
      <rPr>
        <u val="double"/>
        <sz val="12"/>
        <color indexed="12"/>
        <rFont val="ＭＳ Ｐゴシック"/>
        <family val="3"/>
        <charset val="128"/>
      </rPr>
      <t>s</t>
    </r>
    <r>
      <rPr>
        <u val="double"/>
        <sz val="10"/>
        <color indexed="12"/>
        <rFont val="ＭＳ Ｐゴシック"/>
        <family val="3"/>
        <charset val="128"/>
      </rPr>
      <t xml:space="preserve"> [℃] は、室温±</t>
    </r>
    <r>
      <rPr>
        <u val="double"/>
        <sz val="10"/>
        <color indexed="12"/>
        <rFont val="Century"/>
        <family val="1"/>
      </rPr>
      <t>0.5</t>
    </r>
    <r>
      <rPr>
        <u val="double"/>
        <sz val="10"/>
        <color indexed="12"/>
        <rFont val="ＭＳ Ｐゴシック"/>
        <family val="3"/>
        <charset val="128"/>
      </rPr>
      <t>℃とする。</t>
    </r>
    <r>
      <rPr>
        <sz val="10"/>
        <rFont val="ＭＳ Ｐゴシック"/>
        <family val="3"/>
        <charset val="128"/>
      </rPr>
      <t xml:space="preserve">
　立上り時熱効率</t>
    </r>
    <r>
      <rPr>
        <i/>
        <sz val="10"/>
        <rFont val="Symbol"/>
        <family val="1"/>
        <charset val="2"/>
      </rPr>
      <t>h</t>
    </r>
    <r>
      <rPr>
        <vertAlign val="subscript"/>
        <sz val="10"/>
        <rFont val="Century"/>
        <family val="1"/>
      </rPr>
      <t>s</t>
    </r>
    <r>
      <rPr>
        <sz val="10"/>
        <rFont val="ＭＳ Ｐゴシック"/>
        <family val="3"/>
        <charset val="128"/>
      </rPr>
      <t>　[%] は、次式で計算する。</t>
    </r>
    <rPh sb="206" eb="208">
      <t>カネツ</t>
    </rPh>
    <phoneticPr fontId="3"/>
  </si>
  <si>
    <r>
      <rPr>
        <i/>
        <sz val="10"/>
        <rFont val="Century"/>
        <family val="1"/>
      </rPr>
      <t>L</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蒸発潜熱</t>
    </r>
    <r>
      <rPr>
        <sz val="10"/>
        <rFont val="Century"/>
        <family val="1"/>
      </rPr>
      <t xml:space="preserve"> 2260kJ/kg</t>
    </r>
    <phoneticPr fontId="3"/>
  </si>
  <si>
    <r>
      <rPr>
        <i/>
        <sz val="10"/>
        <rFont val="Century"/>
        <family val="1"/>
      </rPr>
      <t>h</t>
    </r>
    <r>
      <rPr>
        <vertAlign val="subscript"/>
        <sz val="10"/>
        <rFont val="Century"/>
        <family val="1"/>
      </rPr>
      <t>c</t>
    </r>
    <r>
      <rPr>
        <sz val="10"/>
        <rFont val="ＭＳ Ｐゴシック"/>
        <family val="3"/>
        <charset val="128"/>
      </rPr>
      <t xml:space="preserve"> ： 調理時間[h/日] 　標準値は</t>
    </r>
    <r>
      <rPr>
        <sz val="10"/>
        <rFont val="Century"/>
        <family val="1"/>
      </rPr>
      <t>2.5h/</t>
    </r>
    <r>
      <rPr>
        <sz val="10"/>
        <rFont val="ＭＳ Ｐゴシック"/>
        <family val="3"/>
        <charset val="128"/>
      </rPr>
      <t>日</t>
    </r>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</si>
  <si>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 xml:space="preserve">p </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 xml:space="preserve">r </t>
    </r>
    <r>
      <rPr>
        <sz val="10"/>
        <rFont val="Century"/>
        <family val="1"/>
      </rPr>
      <t xml:space="preserve">[kW] </t>
    </r>
    <r>
      <rPr>
        <sz val="10"/>
        <rFont val="ＭＳ Ｐゴシック"/>
        <family val="3"/>
        <charset val="128"/>
      </rPr>
      <t>を定める。</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</si>
  <si>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</si>
  <si>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</si>
  <si>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t>　試験鍋の</t>
    </r>
    <r>
      <rPr>
        <sz val="10"/>
        <rFont val="Century"/>
        <family val="1"/>
      </rPr>
      <t>70</t>
    </r>
    <r>
      <rPr>
        <sz val="10"/>
        <rFont val="Symbol"/>
        <family val="1"/>
        <charset val="2"/>
      </rPr>
      <t xml:space="preserve">% </t>
    </r>
    <r>
      <rPr>
        <sz val="10"/>
        <rFont val="ＭＳ Ｐゴシック"/>
        <family val="3"/>
        <charset val="128"/>
      </rPr>
      <t>の水位まで水を入れ、フタをし、室温になじませた後、加熱に用いる水の初温</t>
    </r>
    <r>
      <rPr>
        <i/>
        <sz val="10"/>
        <rFont val="Symbol"/>
        <family val="1"/>
        <charset val="2"/>
      </rPr>
      <t>q</t>
    </r>
    <r>
      <rPr>
        <vertAlign val="subscript"/>
        <sz val="10"/>
        <rFont val="Century"/>
        <family val="1"/>
      </rPr>
      <t>s</t>
    </r>
    <r>
      <rPr>
        <vertAlign val="subscript"/>
        <sz val="10"/>
        <rFont val="ＭＳ Ｐゴシック"/>
        <family val="3"/>
        <charset val="128"/>
      </rPr>
      <t>　</t>
    </r>
    <r>
      <rPr>
        <sz val="10"/>
        <rFont val="Century"/>
        <family val="1"/>
      </rPr>
      <t>[</t>
    </r>
    <r>
      <rPr>
        <sz val="10"/>
        <rFont val="ＭＳ Ｐゴシック"/>
        <family val="3"/>
        <charset val="128"/>
      </rPr>
      <t>℃</t>
    </r>
    <r>
      <rPr>
        <sz val="10"/>
        <rFont val="Century"/>
        <family val="1"/>
      </rPr>
      <t>]</t>
    </r>
    <r>
      <rPr>
        <sz val="10"/>
        <rFont val="ＭＳ Ｐゴシック"/>
        <family val="3"/>
        <charset val="128"/>
      </rPr>
      <t xml:space="preserve"> を測定する。最大入力で加熱を始め、水温が初温</t>
    </r>
    <r>
      <rPr>
        <i/>
        <sz val="10"/>
        <rFont val="Symbol"/>
        <family val="1"/>
        <charset val="2"/>
      </rPr>
      <t>q</t>
    </r>
    <r>
      <rPr>
        <vertAlign val="subscript"/>
        <sz val="10"/>
        <rFont val="Century"/>
        <family val="1"/>
      </rPr>
      <t>s</t>
    </r>
    <r>
      <rPr>
        <sz val="10"/>
        <rFont val="ＭＳ Ｐゴシック"/>
        <family val="3"/>
        <charset val="128"/>
      </rPr>
      <t xml:space="preserve"> </t>
    </r>
    <r>
      <rPr>
        <sz val="10"/>
        <rFont val="Century"/>
        <family val="1"/>
      </rPr>
      <t>[</t>
    </r>
    <r>
      <rPr>
        <sz val="10"/>
        <rFont val="ＭＳ Ｐゴシック"/>
        <family val="3"/>
        <charset val="128"/>
      </rPr>
      <t>℃</t>
    </r>
    <r>
      <rPr>
        <sz val="10"/>
        <rFont val="Century"/>
        <family val="1"/>
      </rPr>
      <t>]</t>
    </r>
    <r>
      <rPr>
        <sz val="10"/>
        <rFont val="ＭＳ Ｐゴシック"/>
        <family val="3"/>
        <charset val="128"/>
      </rPr>
      <t>より</t>
    </r>
    <r>
      <rPr>
        <sz val="10"/>
        <rFont val="Century"/>
        <family val="1"/>
      </rPr>
      <t xml:space="preserve">45 </t>
    </r>
    <r>
      <rPr>
        <sz val="10"/>
        <rFont val="ＭＳ Ｐゴシック"/>
        <family val="3"/>
        <charset val="128"/>
      </rPr>
      <t>℃上昇した時に撹拌羽根等で撹拌を始め、初温</t>
    </r>
    <r>
      <rPr>
        <i/>
        <sz val="10"/>
        <rFont val="Symbol"/>
        <family val="1"/>
        <charset val="2"/>
      </rPr>
      <t>q</t>
    </r>
    <r>
      <rPr>
        <vertAlign val="subscript"/>
        <sz val="10"/>
        <rFont val="Century"/>
        <family val="1"/>
      </rPr>
      <t>s</t>
    </r>
    <r>
      <rPr>
        <sz val="10"/>
        <rFont val="ＭＳ Ｐゴシック"/>
        <family val="3"/>
        <charset val="128"/>
      </rPr>
      <t xml:space="preserve"> </t>
    </r>
    <r>
      <rPr>
        <sz val="10"/>
        <rFont val="Century"/>
        <family val="1"/>
      </rPr>
      <t>[</t>
    </r>
    <r>
      <rPr>
        <sz val="10"/>
        <rFont val="ＭＳ Ｐゴシック"/>
        <family val="3"/>
        <charset val="128"/>
      </rPr>
      <t>℃</t>
    </r>
    <r>
      <rPr>
        <sz val="10"/>
        <rFont val="Century"/>
        <family val="1"/>
      </rPr>
      <t>]</t>
    </r>
    <r>
      <rPr>
        <sz val="10"/>
        <rFont val="ＭＳ Ｐゴシック"/>
        <family val="3"/>
        <charset val="128"/>
      </rPr>
      <t>より</t>
    </r>
    <r>
      <rPr>
        <sz val="10"/>
        <rFont val="Century"/>
        <family val="1"/>
      </rPr>
      <t xml:space="preserve">50 </t>
    </r>
    <r>
      <rPr>
        <sz val="10"/>
        <rFont val="ＭＳ Ｐゴシック"/>
        <family val="3"/>
        <charset val="128"/>
      </rPr>
      <t>℃上昇したら加熱を停止する。さらに撹伴を続け、到達最高温度を加熱された水の最終温度</t>
    </r>
    <r>
      <rPr>
        <i/>
        <sz val="10"/>
        <rFont val="Symbol"/>
        <family val="1"/>
        <charset val="2"/>
      </rPr>
      <t>q</t>
    </r>
    <r>
      <rPr>
        <vertAlign val="subscript"/>
        <sz val="10"/>
        <rFont val="Century"/>
        <family val="1"/>
      </rPr>
      <t>f</t>
    </r>
    <r>
      <rPr>
        <vertAlign val="subscript"/>
        <sz val="10"/>
        <rFont val="ＭＳ Ｐゴシック"/>
        <family val="3"/>
        <charset val="128"/>
      </rPr>
      <t>　</t>
    </r>
    <r>
      <rPr>
        <sz val="10"/>
        <rFont val="Century"/>
        <family val="1"/>
      </rPr>
      <t>[</t>
    </r>
    <r>
      <rPr>
        <sz val="10"/>
        <rFont val="ＭＳ Ｐゴシック"/>
        <family val="3"/>
        <charset val="128"/>
      </rPr>
      <t>℃</t>
    </r>
    <r>
      <rPr>
        <sz val="10"/>
        <rFont val="Century"/>
        <family val="1"/>
      </rPr>
      <t xml:space="preserve">] </t>
    </r>
    <r>
      <rPr>
        <sz val="10"/>
        <rFont val="ＭＳ Ｐゴシック"/>
        <family val="3"/>
        <charset val="128"/>
      </rPr>
      <t>とする。加熱に要した消費電力量</t>
    </r>
    <r>
      <rPr>
        <i/>
        <sz val="10"/>
        <rFont val="Century"/>
        <family val="1"/>
      </rPr>
      <t>P</t>
    </r>
    <r>
      <rPr>
        <vertAlign val="subscript"/>
        <sz val="10"/>
        <rFont val="Century"/>
        <family val="1"/>
      </rPr>
      <t xml:space="preserve">t </t>
    </r>
    <r>
      <rPr>
        <sz val="10"/>
        <rFont val="Century"/>
        <family val="1"/>
      </rPr>
      <t xml:space="preserve">[kWh] </t>
    </r>
    <r>
      <rPr>
        <sz val="10"/>
        <rFont val="ＭＳ Ｐゴシック"/>
        <family val="3"/>
        <charset val="128"/>
      </rPr>
      <t>を測定する。
　立上り時熱効率</t>
    </r>
    <r>
      <rPr>
        <i/>
        <sz val="10"/>
        <rFont val="Symbol"/>
        <family val="1"/>
        <charset val="2"/>
      </rPr>
      <t>h</t>
    </r>
    <r>
      <rPr>
        <vertAlign val="subscript"/>
        <sz val="10"/>
        <rFont val="Century"/>
        <family val="1"/>
      </rPr>
      <t>s</t>
    </r>
    <r>
      <rPr>
        <sz val="10"/>
        <rFont val="ＭＳ Ｐゴシック"/>
        <family val="3"/>
        <charset val="128"/>
      </rPr>
      <t>　</t>
    </r>
    <r>
      <rPr>
        <sz val="10"/>
        <rFont val="Century"/>
        <family val="1"/>
      </rPr>
      <t xml:space="preserve">[%] </t>
    </r>
    <r>
      <rPr>
        <sz val="10"/>
        <rFont val="ＭＳ Ｐゴシック"/>
        <family val="3"/>
        <charset val="128"/>
      </rPr>
      <t>は、次式で計算する。</t>
    </r>
    <rPh sb="95" eb="96">
      <t>トウ</t>
    </rPh>
    <phoneticPr fontId="3"/>
  </si>
  <si>
    <r>
      <rPr>
        <i/>
        <sz val="10"/>
        <rFont val="Symbol"/>
        <family val="1"/>
        <charset val="2"/>
      </rPr>
      <t>h</t>
    </r>
    <r>
      <rPr>
        <vertAlign val="subscript"/>
        <sz val="10"/>
        <rFont val="Century"/>
        <family val="1"/>
      </rPr>
      <t>s</t>
    </r>
    <r>
      <rPr>
        <sz val="10"/>
        <rFont val="ＭＳ Ｐゴシック"/>
        <family val="3"/>
        <charset val="128"/>
      </rPr>
      <t xml:space="preserve"> ： 立上り時熱効率</t>
    </r>
    <r>
      <rPr>
        <sz val="10"/>
        <rFont val="Century"/>
        <family val="1"/>
      </rPr>
      <t>[%]</t>
    </r>
    <phoneticPr fontId="3"/>
  </si>
  <si>
    <r>
      <rPr>
        <i/>
        <sz val="10"/>
        <rFont val="Symbol"/>
        <family val="1"/>
        <charset val="2"/>
      </rPr>
      <t>h</t>
    </r>
    <r>
      <rPr>
        <vertAlign val="subscript"/>
        <sz val="10"/>
        <rFont val="Century"/>
        <family val="1"/>
      </rPr>
      <t>b</t>
    </r>
    <r>
      <rPr>
        <sz val="10"/>
        <rFont val="ＭＳ Ｐゴシック"/>
        <family val="3"/>
        <charset val="128"/>
      </rPr>
      <t xml:space="preserve"> ： 沸騰時熱効率</t>
    </r>
    <r>
      <rPr>
        <sz val="10"/>
        <rFont val="Century"/>
        <family val="1"/>
      </rPr>
      <t>[%]</t>
    </r>
    <phoneticPr fontId="3"/>
  </si>
  <si>
    <r>
      <t>　試験機器を重量計にのせ、沸騰時に水が飛び散らない水位まで試験鍋に水を入れ、フタをせず最大入力で加熱する。沸騰し、蒸発量が安定したのち、</t>
    </r>
    <r>
      <rPr>
        <sz val="10"/>
        <rFont val="Century"/>
        <family val="1"/>
      </rPr>
      <t>15</t>
    </r>
    <r>
      <rPr>
        <sz val="10"/>
        <rFont val="ＭＳ Ｐゴシック"/>
        <family val="3"/>
        <charset val="128"/>
      </rPr>
      <t>分以上の間の蒸発量</t>
    </r>
    <r>
      <rPr>
        <i/>
        <sz val="10"/>
        <rFont val="Century"/>
        <family val="1"/>
      </rPr>
      <t>M</t>
    </r>
    <r>
      <rPr>
        <vertAlign val="subscript"/>
        <sz val="10"/>
        <rFont val="Century"/>
        <family val="1"/>
      </rPr>
      <t>b</t>
    </r>
    <r>
      <rPr>
        <i/>
        <sz val="10"/>
        <rFont val="Century"/>
        <family val="1"/>
      </rPr>
      <t xml:space="preserve"> </t>
    </r>
    <r>
      <rPr>
        <sz val="10"/>
        <rFont val="Century"/>
        <family val="1"/>
      </rPr>
      <t xml:space="preserve">[kg] </t>
    </r>
    <r>
      <rPr>
        <sz val="10"/>
        <rFont val="ＭＳ Ｐゴシック"/>
        <family val="3"/>
        <charset val="128"/>
      </rPr>
      <t>および消費電力量</t>
    </r>
    <r>
      <rPr>
        <i/>
        <sz val="10"/>
        <rFont val="Century"/>
        <family val="1"/>
      </rPr>
      <t>P</t>
    </r>
    <r>
      <rPr>
        <vertAlign val="subscript"/>
        <sz val="10"/>
        <rFont val="Century"/>
        <family val="1"/>
      </rPr>
      <t>b</t>
    </r>
    <r>
      <rPr>
        <i/>
        <sz val="10"/>
        <rFont val="Century"/>
        <family val="1"/>
      </rPr>
      <t xml:space="preserve"> </t>
    </r>
    <r>
      <rPr>
        <sz val="10"/>
        <rFont val="Century"/>
        <family val="1"/>
      </rPr>
      <t xml:space="preserve">[kWh] </t>
    </r>
    <r>
      <rPr>
        <sz val="10"/>
        <rFont val="ＭＳ Ｐゴシック"/>
        <family val="3"/>
        <charset val="128"/>
      </rPr>
      <t>を測定する。
　沸騰時熱効率</t>
    </r>
    <r>
      <rPr>
        <i/>
        <sz val="10"/>
        <rFont val="Symbol"/>
        <family val="1"/>
        <charset val="2"/>
      </rPr>
      <t>h</t>
    </r>
    <r>
      <rPr>
        <vertAlign val="subscript"/>
        <sz val="10"/>
        <rFont val="Century"/>
        <family val="1"/>
      </rPr>
      <t>b</t>
    </r>
    <r>
      <rPr>
        <sz val="10"/>
        <rFont val="ＭＳ Ｐゴシック"/>
        <family val="3"/>
        <charset val="128"/>
      </rPr>
      <t xml:space="preserve"> </t>
    </r>
    <r>
      <rPr>
        <sz val="10"/>
        <rFont val="Century"/>
        <family val="1"/>
      </rPr>
      <t xml:space="preserve">[%] </t>
    </r>
    <r>
      <rPr>
        <sz val="10"/>
        <rFont val="ＭＳ Ｐゴシック"/>
        <family val="3"/>
        <charset val="128"/>
      </rPr>
      <t>は、次式で計算する。</t>
    </r>
    <phoneticPr fontId="3"/>
  </si>
  <si>
    <r>
      <t>　試験鍋の</t>
    </r>
    <r>
      <rPr>
        <sz val="10"/>
        <rFont val="Century"/>
        <family val="1"/>
      </rPr>
      <t xml:space="preserve">70% </t>
    </r>
    <r>
      <rPr>
        <sz val="10"/>
        <rFont val="ＭＳ Ｐゴシック"/>
        <family val="3"/>
        <charset val="128"/>
      </rPr>
      <t>の水位まで水を入れ、フタをし、室温になじませた後、加熱に用いる水の初温</t>
    </r>
    <r>
      <rPr>
        <i/>
        <sz val="10"/>
        <rFont val="Symbol"/>
        <family val="1"/>
        <charset val="2"/>
      </rPr>
      <t>q</t>
    </r>
    <r>
      <rPr>
        <vertAlign val="subscript"/>
        <sz val="10"/>
        <rFont val="Century"/>
        <family val="1"/>
      </rPr>
      <t xml:space="preserve">s </t>
    </r>
    <r>
      <rPr>
        <sz val="10"/>
        <rFont val="ＭＳ Ｐゴシック"/>
        <family val="3"/>
        <charset val="128"/>
      </rPr>
      <t>[℃</t>
    </r>
    <r>
      <rPr>
        <sz val="10"/>
        <rFont val="Century"/>
        <family val="1"/>
      </rPr>
      <t>]</t>
    </r>
    <r>
      <rPr>
        <sz val="10"/>
        <rFont val="ＭＳ Ｐゴシック"/>
        <family val="3"/>
        <charset val="128"/>
      </rPr>
      <t>を測定する。最大入力で加熱を始め、水温が</t>
    </r>
    <r>
      <rPr>
        <sz val="10"/>
        <rFont val="Century"/>
        <family val="1"/>
      </rPr>
      <t xml:space="preserve">95 </t>
    </r>
    <r>
      <rPr>
        <sz val="10"/>
        <rFont val="ＭＳ Ｐゴシック"/>
        <family val="3"/>
        <charset val="128"/>
      </rPr>
      <t>℃に達した時間</t>
    </r>
    <r>
      <rPr>
        <i/>
        <sz val="10"/>
        <rFont val="Century"/>
        <family val="1"/>
      </rPr>
      <t>T</t>
    </r>
    <r>
      <rPr>
        <vertAlign val="subscript"/>
        <sz val="10"/>
        <rFont val="Century"/>
        <family val="1"/>
      </rPr>
      <t>g</t>
    </r>
    <r>
      <rPr>
        <i/>
        <sz val="10"/>
        <rFont val="Century"/>
        <family val="1"/>
      </rPr>
      <t xml:space="preserve"> </t>
    </r>
    <r>
      <rPr>
        <sz val="10"/>
        <rFont val="Century"/>
        <family val="1"/>
      </rPr>
      <t xml:space="preserve">[min] </t>
    </r>
    <r>
      <rPr>
        <sz val="10"/>
        <rFont val="ＭＳ Ｐゴシック"/>
        <family val="3"/>
        <charset val="128"/>
      </rPr>
      <t>を測定する。
　立上り性能</t>
    </r>
    <r>
      <rPr>
        <i/>
        <sz val="10"/>
        <rFont val="Century"/>
        <family val="1"/>
      </rPr>
      <t>t</t>
    </r>
    <r>
      <rPr>
        <vertAlign val="subscript"/>
        <sz val="10"/>
        <rFont val="Century"/>
        <family val="1"/>
      </rPr>
      <t>s</t>
    </r>
    <r>
      <rPr>
        <sz val="10"/>
        <rFont val="ＭＳ Ｐゴシック"/>
        <family val="3"/>
        <charset val="128"/>
      </rPr>
      <t>　</t>
    </r>
    <r>
      <rPr>
        <sz val="10"/>
        <rFont val="Century"/>
        <family val="1"/>
      </rPr>
      <t xml:space="preserve">[s/kg </t>
    </r>
    <r>
      <rPr>
        <sz val="10"/>
        <rFont val="ＭＳ Ｐゴシック"/>
        <family val="3"/>
        <charset val="128"/>
      </rPr>
      <t>℃</t>
    </r>
    <r>
      <rPr>
        <sz val="10"/>
        <rFont val="Century"/>
        <family val="1"/>
      </rPr>
      <t xml:space="preserve">] </t>
    </r>
    <r>
      <rPr>
        <sz val="10"/>
        <rFont val="ＭＳ Ｐゴシック"/>
        <family val="3"/>
        <charset val="128"/>
      </rPr>
      <t>は、次式で計算する。</t>
    </r>
    <phoneticPr fontId="3"/>
  </si>
  <si>
    <t>性能測定
結　果</t>
    <rPh sb="0" eb="2">
      <t>セイノウ</t>
    </rPh>
    <rPh sb="2" eb="4">
      <t>ソクテイ</t>
    </rPh>
    <rPh sb="5" eb="6">
      <t>ケツ</t>
    </rPh>
    <rPh sb="7" eb="8">
      <t>カ</t>
    </rPh>
    <phoneticPr fontId="3"/>
  </si>
  <si>
    <t>品　目</t>
    <rPh sb="0" eb="1">
      <t>シナ</t>
    </rPh>
    <rPh sb="2" eb="3">
      <t>メ</t>
    </rPh>
    <phoneticPr fontId="3"/>
  </si>
  <si>
    <t>業務用厨房熱機器等性能測定結果　【電気機器】</t>
    <rPh sb="0" eb="3">
      <t>ギョウムヨウ</t>
    </rPh>
    <rPh sb="3" eb="5">
      <t>チュウボウ</t>
    </rPh>
    <rPh sb="5" eb="6">
      <t>ネツ</t>
    </rPh>
    <rPh sb="6" eb="9">
      <t>キキナド</t>
    </rPh>
    <rPh sb="9" eb="11">
      <t>セイノウ</t>
    </rPh>
    <rPh sb="11" eb="13">
      <t>ソクテイ</t>
    </rPh>
    <rPh sb="13" eb="15">
      <t>ケッカ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</si>
</sst>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_ "/>
    <numFmt numFmtId="177" formatCode="0.000_ "/>
    <numFmt numFmtId="178" formatCode="0.0_ "/>
    <numFmt numFmtId="179" formatCode="0_ "/>
    <numFmt numFmtId="180" formatCode="0.0_);[Red]\(0.0\)"/>
    <numFmt numFmtId="181" formatCode="0.00_);[Red]\(0.00\)"/>
    <numFmt numFmtId="182" formatCode="yyyy&quot;年&quot;m&quot;月&quot;d&quot;日&quot;;@"/>
    <numFmt numFmtId="183" formatCode="yyyy/m/d;@"/>
    <numFmt numFmtId="184" formatCode="0.0%"/>
    <numFmt numFmtId="185" formatCode="0.00;_ࠀ"/>
    <numFmt numFmtId="186" formatCode="0.0;_ꀅ"/>
    <numFmt numFmtId="187" formatCode="\+#.0;\-#.0;0"/>
    <numFmt numFmtId="188" formatCode="\+#&quot;%&quot;;\-#&quot;%&quot;;0"/>
    <numFmt numFmtId="189" formatCode="\+#&quot;％、&quot;;\-#&quot;％、&quot;;0"/>
    <numFmt numFmtId="190" formatCode="\+#&quot;％&quot;;\-#&quot;％&quot;;0"/>
    <numFmt numFmtId="191" formatCode="\+#&quot;%､&quot;;\-#&quot;%&quot;;0"/>
    <numFmt numFmtId="192" formatCode="&quot;＝&quot;\+#&quot;％、&quot;;\-#&quot;％、&quot;;0"/>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sz val="8"/>
      <name val="ＭＳ Ｐゴシック"/>
      <family val="3"/>
      <charset val="128"/>
    </font>
    <font>
      <sz val="11"/>
      <name val="ＭＳ Ｐゴシック"/>
      <family val="3"/>
      <charset val="128"/>
    </font>
    <font>
      <b/>
      <sz val="11"/>
      <color indexed="9"/>
      <name val="ＭＳ Ｐゴシック"/>
      <family val="3"/>
      <charset val="128"/>
    </font>
    <font>
      <sz val="14"/>
      <name val="ＭＳ Ｐゴシック"/>
      <family val="3"/>
      <charset val="128"/>
    </font>
    <font>
      <b/>
      <sz val="12"/>
      <name val="ＭＳ Ｐゴシック"/>
      <family val="3"/>
      <charset val="128"/>
    </font>
    <font>
      <i/>
      <sz val="14"/>
      <name val="Century"/>
      <family val="1"/>
    </font>
    <font>
      <i/>
      <sz val="14"/>
      <name val="Symbol"/>
      <family val="1"/>
      <charset val="2"/>
    </font>
    <font>
      <sz val="10"/>
      <name val="Century"/>
      <family val="1"/>
    </font>
    <font>
      <sz val="10"/>
      <name val="Symbol"/>
      <family val="1"/>
      <charset val="2"/>
    </font>
    <font>
      <i/>
      <sz val="10"/>
      <name val="Symbol"/>
      <family val="1"/>
      <charset val="2"/>
    </font>
    <font>
      <i/>
      <sz val="10"/>
      <name val="Century"/>
      <family val="1"/>
    </font>
    <font>
      <i/>
      <sz val="12"/>
      <name val="Century"/>
      <family val="1"/>
    </font>
    <font>
      <sz val="14"/>
      <name val="Times New Roman"/>
      <family val="1"/>
    </font>
    <font>
      <sz val="10"/>
      <name val="Times New Roman"/>
      <family val="1"/>
    </font>
    <font>
      <sz val="9"/>
      <name val="ＭＳ Ｐゴシック"/>
      <family val="3"/>
      <charset val="128"/>
    </font>
    <font>
      <vertAlign val="subscript"/>
      <sz val="14"/>
      <name val="Century"/>
      <family val="1"/>
    </font>
    <font>
      <sz val="14"/>
      <name val="Century"/>
      <family val="1"/>
    </font>
    <font>
      <vertAlign val="subscript"/>
      <sz val="10"/>
      <name val="Century"/>
      <family val="1"/>
    </font>
    <font>
      <sz val="12"/>
      <name val="Century"/>
      <family val="1"/>
    </font>
    <font>
      <i/>
      <vertAlign val="subscript"/>
      <sz val="10"/>
      <name val="Century"/>
      <family val="1"/>
    </font>
    <font>
      <vertAlign val="subscript"/>
      <sz val="10"/>
      <name val="ＭＳ Ｐゴシック"/>
      <family val="3"/>
      <charset val="128"/>
    </font>
    <font>
      <i/>
      <sz val="10"/>
      <name val="ＭＳ Ｐゴシック"/>
      <family val="3"/>
      <charset val="128"/>
    </font>
    <font>
      <u val="double"/>
      <sz val="10"/>
      <color indexed="12"/>
      <name val="ＭＳ Ｐゴシック"/>
      <family val="3"/>
      <charset val="128"/>
    </font>
    <font>
      <vertAlign val="subscript"/>
      <sz val="12"/>
      <name val="Century"/>
      <family val="1"/>
    </font>
    <font>
      <sz val="12"/>
      <color indexed="12"/>
      <name val="ＭＳ Ｐゴシック"/>
      <family val="3"/>
      <charset val="128"/>
    </font>
    <font>
      <u val="double"/>
      <sz val="12"/>
      <color indexed="12"/>
      <name val="ＭＳ Ｐゴシック"/>
      <family val="3"/>
      <charset val="128"/>
    </font>
    <font>
      <sz val="10"/>
      <name val="ＭＳ 明朝"/>
      <family val="1"/>
      <charset val="128"/>
    </font>
    <font>
      <sz val="7"/>
      <name val="ＭＳ Ｐゴシック"/>
      <family val="3"/>
      <charset val="128"/>
    </font>
    <font>
      <b/>
      <sz val="14"/>
      <name val="ＭＳ Ｐゴシック"/>
      <family val="3"/>
      <charset val="128"/>
    </font>
    <font>
      <b/>
      <sz val="14"/>
      <color rgb="FFFF0000"/>
      <name val="ＭＳ Ｐゴシック"/>
      <family val="3"/>
      <charset val="128"/>
    </font>
    <font>
      <sz val="11"/>
      <color rgb="FFFF0000"/>
      <name val="ＭＳ Ｐゴシック"/>
      <family val="3"/>
      <charset val="128"/>
    </font>
    <font>
      <sz val="10"/>
      <name val="ＭＳ Ｐゴシック"/>
      <family val="3"/>
      <charset val="128"/>
      <scheme val="major"/>
    </font>
    <font>
      <sz val="11"/>
      <color theme="1"/>
      <name val="ＭＳ Ｐゴシック"/>
      <family val="3"/>
      <charset val="128"/>
    </font>
    <font>
      <i/>
      <sz val="14"/>
      <name val="Cambria"/>
      <family val="1"/>
    </font>
    <font>
      <sz val="10"/>
      <name val="ｃえ"/>
      <family val="3"/>
      <charset val="128"/>
    </font>
    <font>
      <u val="double"/>
      <sz val="10"/>
      <color indexed="12"/>
      <name val="Century"/>
      <family val="1"/>
    </font>
    <font>
      <i/>
      <sz val="10"/>
      <name val="Cambria"/>
      <family val="1"/>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16365C"/>
        <bgColor indexed="64"/>
      </patternFill>
    </fill>
    <fill>
      <patternFill patternType="solid">
        <fgColor rgb="FFD9D9D9"/>
        <bgColor indexed="64"/>
      </patternFill>
    </fill>
  </fills>
  <borders count="71">
    <border>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right/>
      <top/>
      <bottom style="thick">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80">
    <xf numFmtId="0" fontId="0" fillId="0" borderId="0" xfId="0">
      <alignment vertical="center"/>
    </xf>
    <xf numFmtId="0" fontId="0" fillId="0" borderId="0" xfId="0" applyProtection="1">
      <alignment vertical="center"/>
    </xf>
    <xf numFmtId="0" fontId="5" fillId="0" borderId="1" xfId="0" applyFont="1" applyBorder="1" applyAlignment="1" applyProtection="1">
      <alignment horizontal="center" vertical="center" shrinkToFit="1"/>
    </xf>
    <xf numFmtId="0" fontId="23"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0" fillId="0" borderId="0" xfId="0" applyBorder="1" applyProtection="1">
      <alignment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0" fillId="0" borderId="5" xfId="0"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0" fillId="0" borderId="0" xfId="0" applyAlignment="1" applyProtection="1">
      <alignment vertical="center" shrinkToFit="1"/>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left" vertical="center"/>
    </xf>
    <xf numFmtId="0" fontId="0" fillId="0" borderId="0" xfId="0" applyProtection="1">
      <alignment vertical="center"/>
      <protection locked="0"/>
    </xf>
    <xf numFmtId="0" fontId="0" fillId="2" borderId="9" xfId="0" applyFill="1" applyBorder="1" applyProtection="1">
      <alignment vertical="center"/>
      <protection locked="0"/>
    </xf>
    <xf numFmtId="0" fontId="0" fillId="2" borderId="5" xfId="0" applyFill="1" applyBorder="1" applyAlignment="1" applyProtection="1">
      <alignment horizontal="center" vertical="center"/>
      <protection locked="0"/>
    </xf>
    <xf numFmtId="0" fontId="0" fillId="3" borderId="10" xfId="0" applyFill="1" applyBorder="1" applyAlignment="1" applyProtection="1">
      <alignment vertical="center" wrapText="1"/>
      <protection locked="0"/>
    </xf>
    <xf numFmtId="0" fontId="0" fillId="3" borderId="11" xfId="0" applyFill="1" applyBorder="1" applyAlignment="1" applyProtection="1">
      <alignment vertical="center" wrapText="1"/>
      <protection locked="0"/>
    </xf>
    <xf numFmtId="0" fontId="0" fillId="3" borderId="12" xfId="0" applyFill="1" applyBorder="1" applyAlignment="1" applyProtection="1">
      <alignment vertical="center" wrapText="1"/>
      <protection locked="0"/>
    </xf>
    <xf numFmtId="0" fontId="0" fillId="3" borderId="0" xfId="0" applyFill="1" applyBorder="1" applyAlignment="1" applyProtection="1">
      <alignment vertical="center" wrapText="1"/>
      <protection locked="0"/>
    </xf>
    <xf numFmtId="0" fontId="0" fillId="3" borderId="13"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0" fillId="3" borderId="15" xfId="0" applyFill="1" applyBorder="1" applyAlignment="1" applyProtection="1">
      <alignment vertical="center" wrapText="1"/>
      <protection locked="0"/>
    </xf>
    <xf numFmtId="0" fontId="0" fillId="3" borderId="16" xfId="0" applyFill="1" applyBorder="1" applyAlignment="1" applyProtection="1">
      <alignment vertical="center" wrapText="1"/>
      <protection locked="0"/>
    </xf>
    <xf numFmtId="0" fontId="0" fillId="3" borderId="17" xfId="0" applyFill="1" applyBorder="1" applyAlignment="1" applyProtection="1">
      <alignment vertical="center"/>
      <protection locked="0"/>
    </xf>
    <xf numFmtId="0" fontId="0" fillId="3" borderId="12" xfId="0" applyFill="1" applyBorder="1" applyAlignment="1" applyProtection="1">
      <alignment vertical="center"/>
      <protection locked="0"/>
    </xf>
    <xf numFmtId="183" fontId="5" fillId="3" borderId="9" xfId="0" applyNumberFormat="1" applyFont="1" applyFill="1" applyBorder="1" applyAlignment="1" applyProtection="1">
      <alignment horizontal="right" vertical="center" shrinkToFit="1"/>
      <protection locked="0"/>
    </xf>
    <xf numFmtId="0" fontId="5" fillId="0" borderId="0" xfId="0" applyFont="1" applyProtection="1">
      <alignment vertical="center"/>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center" vertical="center"/>
    </xf>
    <xf numFmtId="0" fontId="5" fillId="0" borderId="21" xfId="0" applyFont="1" applyFill="1" applyBorder="1" applyAlignment="1" applyProtection="1">
      <alignment horizontal="center" vertical="center"/>
    </xf>
    <xf numFmtId="182"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5" fillId="0" borderId="0" xfId="0" applyFon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0" fillId="0" borderId="13" xfId="0" applyFill="1" applyBorder="1" applyAlignment="1" applyProtection="1">
      <alignment horizontal="center" vertical="center" shrinkToFit="1"/>
    </xf>
    <xf numFmtId="0" fontId="0" fillId="0" borderId="21" xfId="0" applyBorder="1" applyProtection="1">
      <alignment vertical="center"/>
    </xf>
    <xf numFmtId="0" fontId="7" fillId="0" borderId="0" xfId="0" applyFont="1" applyBorder="1" applyAlignment="1" applyProtection="1">
      <alignment horizontal="lef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21" xfId="0" applyFont="1" applyBorder="1" applyAlignment="1" applyProtection="1">
      <alignment vertical="center"/>
    </xf>
    <xf numFmtId="0" fontId="5" fillId="0" borderId="0" xfId="0" applyFont="1" applyBorder="1" applyAlignment="1" applyProtection="1">
      <alignment vertical="top" wrapText="1"/>
    </xf>
    <xf numFmtId="0" fontId="12" fillId="0" borderId="0" xfId="0" applyFont="1" applyBorder="1" applyAlignment="1" applyProtection="1">
      <alignment vertical="center"/>
    </xf>
    <xf numFmtId="0" fontId="16" fillId="0" borderId="0" xfId="0" applyFont="1" applyBorder="1" applyAlignment="1" applyProtection="1">
      <alignment horizontal="right" vertical="center"/>
    </xf>
    <xf numFmtId="0" fontId="23" fillId="0" borderId="0" xfId="0" applyFont="1" applyBorder="1" applyProtection="1">
      <alignment vertical="center"/>
    </xf>
    <xf numFmtId="0" fontId="23" fillId="0" borderId="13" xfId="0" applyFont="1" applyBorder="1" applyAlignment="1" applyProtection="1">
      <alignment vertical="center" shrinkToFit="1"/>
    </xf>
    <xf numFmtId="176" fontId="5" fillId="0" borderId="22" xfId="0" applyNumberFormat="1" applyFont="1" applyBorder="1" applyProtection="1">
      <alignment vertical="center"/>
    </xf>
    <xf numFmtId="0" fontId="23" fillId="0" borderId="0" xfId="0" applyFont="1" applyBorder="1" applyAlignment="1" applyProtection="1">
      <alignment vertical="center" shrinkToFit="1"/>
    </xf>
    <xf numFmtId="0" fontId="19" fillId="0" borderId="0" xfId="0" applyFont="1" applyBorder="1" applyProtection="1">
      <alignment vertical="center"/>
    </xf>
    <xf numFmtId="0" fontId="5" fillId="0" borderId="15" xfId="0" applyFont="1" applyBorder="1" applyProtection="1">
      <alignment vertical="center"/>
    </xf>
    <xf numFmtId="0" fontId="19" fillId="0" borderId="0" xfId="0" applyFont="1" applyBorder="1" applyAlignment="1" applyProtection="1">
      <alignment horizontal="right" vertical="center"/>
    </xf>
    <xf numFmtId="178" fontId="5" fillId="0" borderId="23" xfId="0" applyNumberFormat="1" applyFont="1" applyBorder="1" applyAlignment="1" applyProtection="1">
      <alignment horizontal="right" vertical="center"/>
    </xf>
    <xf numFmtId="178" fontId="5" fillId="0" borderId="10" xfId="0" applyNumberFormat="1" applyFont="1" applyBorder="1" applyAlignment="1" applyProtection="1">
      <alignment horizontal="center" vertical="center"/>
    </xf>
    <xf numFmtId="0" fontId="23" fillId="0" borderId="0" xfId="0" applyFont="1" applyBorder="1" applyAlignment="1" applyProtection="1">
      <alignment vertical="center"/>
    </xf>
    <xf numFmtId="0" fontId="7" fillId="0" borderId="0" xfId="0" applyFont="1" applyBorder="1" applyAlignment="1" applyProtection="1">
      <alignment horizontal="right" vertical="center"/>
    </xf>
    <xf numFmtId="178" fontId="13" fillId="0" borderId="23" xfId="0" applyNumberFormat="1"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184" fontId="5" fillId="0" borderId="23" xfId="1" applyNumberFormat="1" applyFont="1" applyBorder="1" applyAlignment="1" applyProtection="1">
      <alignment horizontal="right"/>
    </xf>
    <xf numFmtId="10" fontId="5" fillId="0" borderId="0" xfId="1" applyNumberFormat="1" applyFont="1" applyBorder="1" applyAlignment="1" applyProtection="1">
      <alignment horizontal="center" vertical="center"/>
    </xf>
    <xf numFmtId="0" fontId="18" fillId="0" borderId="0" xfId="0" applyFont="1" applyBorder="1" applyProtection="1">
      <alignment vertical="center"/>
    </xf>
    <xf numFmtId="0" fontId="17" fillId="0" borderId="0" xfId="0" applyFont="1" applyBorder="1" applyProtection="1">
      <alignment vertical="center"/>
    </xf>
    <xf numFmtId="0" fontId="0" fillId="0" borderId="24" xfId="0" applyBorder="1" applyProtection="1">
      <alignment vertical="center"/>
    </xf>
    <xf numFmtId="0" fontId="5" fillId="0" borderId="15" xfId="0" quotePrefix="1" applyFont="1" applyBorder="1" applyAlignment="1" applyProtection="1">
      <alignment horizontal="center" vertical="center"/>
    </xf>
    <xf numFmtId="0" fontId="5" fillId="0" borderId="16" xfId="0" applyFont="1" applyBorder="1" applyProtection="1">
      <alignment vertical="center"/>
    </xf>
    <xf numFmtId="0" fontId="5" fillId="0" borderId="0" xfId="0" quotePrefix="1" applyFont="1" applyBorder="1" applyAlignment="1" applyProtection="1">
      <alignment horizontal="center" vertical="center"/>
    </xf>
    <xf numFmtId="0" fontId="7" fillId="0" borderId="0" xfId="0" applyFont="1" applyBorder="1" applyProtection="1">
      <alignment vertical="center"/>
    </xf>
    <xf numFmtId="179" fontId="5" fillId="0" borderId="22" xfId="0" applyNumberFormat="1" applyFont="1" applyFill="1" applyBorder="1" applyProtection="1">
      <alignment vertical="center"/>
    </xf>
    <xf numFmtId="0" fontId="23" fillId="0" borderId="0" xfId="0" applyFont="1" applyFill="1" applyBorder="1" applyProtection="1">
      <alignment vertical="center"/>
    </xf>
    <xf numFmtId="0" fontId="22" fillId="0" borderId="0" xfId="0" applyFont="1" applyBorder="1" applyProtection="1">
      <alignment vertical="center"/>
    </xf>
    <xf numFmtId="0" fontId="22" fillId="0" borderId="0" xfId="0" applyFont="1" applyBorder="1" applyAlignment="1" applyProtection="1">
      <alignment horizontal="right" vertical="center"/>
    </xf>
    <xf numFmtId="178" fontId="5" fillId="3" borderId="2" xfId="0" applyNumberFormat="1" applyFont="1" applyFill="1" applyBorder="1" applyAlignment="1" applyProtection="1">
      <alignment horizontal="center" vertical="center"/>
      <protection locked="0"/>
    </xf>
    <xf numFmtId="178" fontId="5" fillId="3" borderId="25" xfId="0" applyNumberFormat="1" applyFont="1" applyFill="1" applyBorder="1" applyAlignment="1" applyProtection="1">
      <alignment horizontal="center" vertical="center"/>
      <protection locked="0"/>
    </xf>
    <xf numFmtId="179" fontId="5" fillId="3" borderId="26" xfId="0" applyNumberFormat="1" applyFont="1" applyFill="1" applyBorder="1" applyAlignment="1" applyProtection="1">
      <alignment horizontal="center" vertical="center" shrinkToFit="1"/>
      <protection locked="0"/>
    </xf>
    <xf numFmtId="179" fontId="5" fillId="3" borderId="27" xfId="0" applyNumberFormat="1" applyFont="1" applyFill="1" applyBorder="1" applyAlignment="1" applyProtection="1">
      <alignment horizontal="center" vertical="center" shrinkToFit="1"/>
      <protection locked="0"/>
    </xf>
    <xf numFmtId="176" fontId="5" fillId="2" borderId="2" xfId="0" applyNumberFormat="1" applyFont="1" applyFill="1" applyBorder="1" applyProtection="1">
      <alignment vertical="center"/>
      <protection locked="0"/>
    </xf>
    <xf numFmtId="178" fontId="5" fillId="2" borderId="2" xfId="0" applyNumberFormat="1" applyFont="1" applyFill="1" applyBorder="1" applyProtection="1">
      <alignment vertical="center"/>
      <protection locked="0"/>
    </xf>
    <xf numFmtId="177" fontId="5" fillId="2" borderId="2" xfId="0" applyNumberFormat="1" applyFont="1" applyFill="1" applyBorder="1" applyProtection="1">
      <alignment vertical="center"/>
      <protection locked="0"/>
    </xf>
    <xf numFmtId="177" fontId="5" fillId="2" borderId="2" xfId="0" applyNumberFormat="1" applyFont="1" applyFill="1" applyBorder="1" applyAlignment="1" applyProtection="1">
      <alignment vertical="center"/>
      <protection locked="0"/>
    </xf>
    <xf numFmtId="177" fontId="5" fillId="3" borderId="2" xfId="0" applyNumberFormat="1" applyFont="1" applyFill="1" applyBorder="1" applyProtection="1">
      <alignment vertical="center"/>
      <protection locked="0"/>
    </xf>
    <xf numFmtId="0" fontId="5" fillId="0" borderId="28" xfId="0" applyFont="1" applyBorder="1" applyProtection="1">
      <alignment vertical="center"/>
    </xf>
    <xf numFmtId="0" fontId="5" fillId="0" borderId="21" xfId="0" applyFont="1" applyBorder="1" applyProtection="1">
      <alignment vertical="center"/>
    </xf>
    <xf numFmtId="176" fontId="16" fillId="0" borderId="0" xfId="0" applyNumberFormat="1" applyFont="1" applyBorder="1" applyAlignment="1" applyProtection="1">
      <alignment horizontal="right" vertical="center"/>
    </xf>
    <xf numFmtId="176" fontId="5" fillId="0" borderId="0" xfId="0" applyNumberFormat="1" applyFont="1" applyBorder="1" applyProtection="1">
      <alignment vertical="center"/>
    </xf>
    <xf numFmtId="0" fontId="8" fillId="0" borderId="0" xfId="0" applyFont="1" applyBorder="1" applyProtection="1">
      <alignment vertical="center"/>
    </xf>
    <xf numFmtId="176" fontId="22" fillId="0" borderId="0" xfId="0" applyNumberFormat="1" applyFont="1" applyBorder="1" applyAlignment="1" applyProtection="1">
      <alignment horizontal="right" vertical="center"/>
    </xf>
    <xf numFmtId="0" fontId="16" fillId="0" borderId="0" xfId="0" applyFont="1" applyBorder="1" applyProtection="1">
      <alignment vertical="center"/>
    </xf>
    <xf numFmtId="176" fontId="5" fillId="0" borderId="23" xfId="0" applyNumberFormat="1" applyFont="1" applyBorder="1" applyAlignment="1" applyProtection="1">
      <alignment horizontal="right" vertical="center"/>
    </xf>
    <xf numFmtId="0" fontId="23" fillId="0" borderId="21" xfId="0" applyFont="1" applyBorder="1" applyAlignment="1" applyProtection="1">
      <alignment horizontal="left" vertical="center" shrinkToFit="1"/>
    </xf>
    <xf numFmtId="0" fontId="0" fillId="0" borderId="0" xfId="0" applyBorder="1" applyAlignment="1" applyProtection="1">
      <alignment horizontal="center" vertical="center"/>
    </xf>
    <xf numFmtId="0" fontId="0" fillId="0" borderId="10" xfId="0" applyBorder="1" applyAlignment="1" applyProtection="1">
      <alignment horizontal="center" vertical="center"/>
    </xf>
    <xf numFmtId="0" fontId="23" fillId="0" borderId="0" xfId="0" applyFont="1" applyBorder="1" applyAlignment="1" applyProtection="1">
      <alignment horizontal="left" vertical="center" shrinkToFit="1"/>
    </xf>
    <xf numFmtId="185" fontId="13" fillId="0" borderId="23" xfId="0" applyNumberFormat="1" applyFont="1" applyBorder="1" applyAlignment="1" applyProtection="1">
      <alignment horizontal="center" vertical="center"/>
    </xf>
    <xf numFmtId="0" fontId="5" fillId="0" borderId="24" xfId="0" applyFont="1" applyBorder="1" applyProtection="1">
      <alignment vertical="center"/>
    </xf>
    <xf numFmtId="176" fontId="5" fillId="2" borderId="29" xfId="0" applyNumberFormat="1" applyFont="1" applyFill="1" applyBorder="1" applyProtection="1">
      <alignment vertical="center"/>
      <protection locked="0"/>
    </xf>
    <xf numFmtId="0" fontId="5" fillId="0" borderId="13" xfId="0" applyFont="1" applyBorder="1" applyAlignment="1" applyProtection="1">
      <alignment vertical="center" shrinkToFit="1"/>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shrinkToFit="1"/>
    </xf>
    <xf numFmtId="0" fontId="0" fillId="0" borderId="0" xfId="0" applyFont="1" applyBorder="1" applyProtection="1">
      <alignment vertical="center"/>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vertical="center"/>
    </xf>
    <xf numFmtId="0" fontId="0" fillId="4" borderId="0" xfId="0" applyFill="1" applyBorder="1" applyAlignment="1" applyProtection="1">
      <alignment vertical="center"/>
    </xf>
    <xf numFmtId="179" fontId="13" fillId="3" borderId="7" xfId="0" applyNumberFormat="1" applyFont="1" applyFill="1" applyBorder="1" applyAlignment="1" applyProtection="1">
      <alignment horizontal="center" vertical="center"/>
      <protection locked="0"/>
    </xf>
    <xf numFmtId="0" fontId="38" fillId="0" borderId="0" xfId="0" applyFont="1" applyBorder="1" applyProtection="1">
      <alignment vertical="center"/>
    </xf>
    <xf numFmtId="0" fontId="0" fillId="0" borderId="0" xfId="0" applyFont="1" applyProtection="1">
      <alignment vertical="center"/>
    </xf>
    <xf numFmtId="178" fontId="13" fillId="0" borderId="0" xfId="0" applyNumberFormat="1" applyFont="1" applyBorder="1" applyAlignment="1" applyProtection="1">
      <alignment horizontal="center" vertical="center"/>
    </xf>
    <xf numFmtId="0" fontId="5" fillId="0" borderId="0" xfId="0" applyFont="1" applyBorder="1" applyAlignment="1" applyProtection="1">
      <alignment vertical="center" shrinkToFit="1"/>
    </xf>
    <xf numFmtId="0" fontId="9" fillId="4" borderId="7" xfId="0" applyFont="1" applyFill="1" applyBorder="1" applyAlignment="1" applyProtection="1">
      <alignment vertical="center" wrapText="1" shrinkToFit="1"/>
    </xf>
    <xf numFmtId="0" fontId="5" fillId="3" borderId="22" xfId="0" applyFont="1" applyFill="1" applyBorder="1" applyAlignment="1" applyProtection="1">
      <alignment horizontal="right" vertical="center"/>
      <protection locked="0"/>
    </xf>
    <xf numFmtId="0" fontId="5" fillId="3" borderId="5" xfId="0" applyFont="1" applyFill="1" applyBorder="1" applyAlignment="1" applyProtection="1">
      <alignment horizontal="right" vertical="center" shrinkToFit="1"/>
      <protection locked="0"/>
    </xf>
    <xf numFmtId="178" fontId="5" fillId="3" borderId="26" xfId="0" applyNumberFormat="1" applyFont="1" applyFill="1" applyBorder="1" applyAlignment="1" applyProtection="1">
      <alignment horizontal="center" vertical="center"/>
      <protection locked="0"/>
    </xf>
    <xf numFmtId="0" fontId="9" fillId="4" borderId="8" xfId="0" applyFont="1" applyFill="1" applyBorder="1" applyAlignment="1" applyProtection="1">
      <alignment vertical="center" wrapText="1" shrinkToFit="1"/>
    </xf>
    <xf numFmtId="0" fontId="5" fillId="0" borderId="32" xfId="0" applyFont="1" applyBorder="1" applyAlignment="1" applyProtection="1">
      <alignment horizontal="center" vertical="center"/>
    </xf>
    <xf numFmtId="0" fontId="5" fillId="0" borderId="32" xfId="0" applyFont="1" applyBorder="1" applyAlignment="1" applyProtection="1">
      <alignment horizontal="center" vertical="center" shrinkToFit="1"/>
    </xf>
    <xf numFmtId="178" fontId="5" fillId="3" borderId="32" xfId="0" applyNumberFormat="1" applyFont="1" applyFill="1" applyBorder="1" applyAlignment="1" applyProtection="1">
      <alignment horizontal="center" vertical="center"/>
      <protection locked="0"/>
    </xf>
    <xf numFmtId="179" fontId="5" fillId="3" borderId="33"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left" vertical="top" wrapText="1"/>
    </xf>
    <xf numFmtId="186" fontId="0" fillId="3" borderId="26" xfId="0" applyNumberFormat="1" applyFont="1" applyFill="1" applyBorder="1" applyAlignment="1" applyProtection="1">
      <alignment horizontal="center" vertical="center" wrapText="1" shrinkToFit="1"/>
      <protection locked="0"/>
    </xf>
    <xf numFmtId="0" fontId="5" fillId="0" borderId="11" xfId="0" applyFont="1" applyBorder="1" applyProtection="1">
      <alignment vertical="center"/>
    </xf>
    <xf numFmtId="0" fontId="5" fillId="0" borderId="0" xfId="0" applyFont="1" applyBorder="1" applyAlignment="1" applyProtection="1">
      <alignment vertical="center" wrapText="1"/>
    </xf>
    <xf numFmtId="0" fontId="27" fillId="0" borderId="0" xfId="0" applyFont="1" applyBorder="1" applyProtection="1">
      <alignment vertical="center"/>
    </xf>
    <xf numFmtId="0" fontId="5" fillId="0" borderId="0" xfId="0" applyFont="1" applyFill="1" applyBorder="1" applyAlignment="1" applyProtection="1">
      <alignment vertical="center"/>
    </xf>
    <xf numFmtId="176" fontId="5" fillId="0" borderId="2" xfId="0" applyNumberFormat="1" applyFont="1" applyFill="1" applyBorder="1" applyAlignment="1" applyProtection="1">
      <alignment horizontal="right" vertical="center"/>
    </xf>
    <xf numFmtId="177" fontId="5" fillId="0" borderId="22" xfId="0" applyNumberFormat="1" applyFont="1" applyFill="1" applyBorder="1" applyAlignment="1" applyProtection="1">
      <alignment horizontal="center" vertical="center"/>
    </xf>
    <xf numFmtId="177" fontId="13" fillId="0" borderId="23" xfId="0" applyNumberFormat="1" applyFont="1" applyFill="1" applyBorder="1" applyAlignment="1" applyProtection="1">
      <alignment horizontal="center" vertical="center"/>
    </xf>
    <xf numFmtId="177" fontId="5" fillId="0" borderId="0" xfId="0" applyNumberFormat="1" applyFont="1" applyBorder="1" applyProtection="1">
      <alignment vertical="center"/>
    </xf>
    <xf numFmtId="181" fontId="5" fillId="0" borderId="0" xfId="0" applyNumberFormat="1" applyFont="1" applyBorder="1" applyProtection="1">
      <alignment vertical="center"/>
    </xf>
    <xf numFmtId="0" fontId="5" fillId="0" borderId="0" xfId="0" applyFont="1" applyBorder="1" applyAlignment="1" applyProtection="1">
      <alignment horizontal="center" vertical="center" shrinkToFit="1"/>
    </xf>
    <xf numFmtId="0" fontId="20" fillId="0" borderId="0" xfId="0" applyFont="1" applyBorder="1" applyProtection="1">
      <alignment vertical="center"/>
    </xf>
    <xf numFmtId="177" fontId="5" fillId="0" borderId="2" xfId="0" applyNumberFormat="1" applyFont="1" applyBorder="1" applyProtection="1">
      <alignment vertical="center"/>
    </xf>
    <xf numFmtId="0" fontId="23" fillId="0" borderId="0" xfId="0" applyFont="1" applyFill="1" applyBorder="1" applyAlignment="1" applyProtection="1">
      <alignment vertical="center" shrinkToFit="1"/>
    </xf>
    <xf numFmtId="177" fontId="5" fillId="0" borderId="15" xfId="0" applyNumberFormat="1" applyFont="1" applyBorder="1" applyProtection="1">
      <alignment vertical="center"/>
    </xf>
    <xf numFmtId="0" fontId="27" fillId="0" borderId="0" xfId="0" applyFont="1" applyBorder="1" applyAlignment="1" applyProtection="1">
      <alignment horizontal="right" vertical="center"/>
    </xf>
    <xf numFmtId="0" fontId="7" fillId="0" borderId="0" xfId="0" applyFont="1" applyBorder="1" applyAlignment="1" applyProtection="1">
      <alignment horizontal="left" vertical="top"/>
    </xf>
    <xf numFmtId="0" fontId="9" fillId="0" borderId="0" xfId="0" applyFont="1" applyBorder="1" applyProtection="1">
      <alignment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0" fillId="0" borderId="0" xfId="0" applyBorder="1" applyAlignment="1" applyProtection="1">
      <alignment horizontal="left" vertical="center"/>
    </xf>
    <xf numFmtId="0" fontId="7" fillId="0" borderId="0" xfId="0" applyFont="1" applyBorder="1" applyAlignment="1" applyProtection="1">
      <alignment horizontal="center" vertical="center"/>
    </xf>
    <xf numFmtId="177" fontId="5" fillId="0" borderId="0" xfId="0" applyNumberFormat="1" applyFont="1" applyBorder="1" applyAlignment="1" applyProtection="1">
      <alignment vertical="center"/>
    </xf>
    <xf numFmtId="0" fontId="8" fillId="0" borderId="0" xfId="0" applyFont="1" applyBorder="1" applyAlignment="1" applyProtection="1">
      <alignment vertical="center"/>
    </xf>
    <xf numFmtId="177"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vertical="center"/>
    </xf>
    <xf numFmtId="179" fontId="5" fillId="0" borderId="0" xfId="0" applyNumberFormat="1" applyFont="1" applyBorder="1" applyAlignment="1" applyProtection="1">
      <alignment vertical="center"/>
    </xf>
    <xf numFmtId="178" fontId="5" fillId="0" borderId="0" xfId="0" applyNumberFormat="1" applyFont="1" applyBorder="1" applyAlignment="1" applyProtection="1">
      <alignment vertical="center"/>
    </xf>
    <xf numFmtId="0" fontId="35" fillId="0" borderId="0" xfId="0" applyFont="1" applyBorder="1" applyProtection="1">
      <alignment vertical="center"/>
    </xf>
    <xf numFmtId="0" fontId="39" fillId="0" borderId="0" xfId="0" applyFont="1" applyProtection="1">
      <alignment vertical="center"/>
    </xf>
    <xf numFmtId="0" fontId="0" fillId="4" borderId="15" xfId="0" applyFill="1" applyBorder="1" applyAlignment="1" applyProtection="1">
      <alignment vertical="center"/>
    </xf>
    <xf numFmtId="184" fontId="5" fillId="0" borderId="0" xfId="1" applyNumberFormat="1" applyFont="1" applyBorder="1" applyAlignment="1" applyProtection="1">
      <alignment horizontal="right"/>
    </xf>
    <xf numFmtId="0" fontId="36" fillId="0" borderId="13" xfId="0" applyFont="1" applyBorder="1" applyAlignment="1" applyProtection="1">
      <alignment vertical="center" shrinkToFit="1"/>
    </xf>
    <xf numFmtId="38" fontId="5" fillId="0" borderId="0" xfId="2" applyFont="1" applyBorder="1" applyAlignment="1" applyProtection="1">
      <alignment vertical="center" wrapText="1"/>
    </xf>
    <xf numFmtId="38" fontId="5" fillId="0" borderId="0" xfId="2" applyFont="1" applyBorder="1" applyAlignment="1" applyProtection="1">
      <alignment horizontal="right" vertical="center" wrapText="1"/>
    </xf>
    <xf numFmtId="189" fontId="5" fillId="0" borderId="0" xfId="1" applyNumberFormat="1" applyFont="1" applyBorder="1" applyAlignment="1" applyProtection="1">
      <alignment horizontal="right" vertical="center"/>
    </xf>
    <xf numFmtId="190" fontId="5" fillId="0" borderId="0" xfId="1" applyNumberFormat="1" applyFont="1" applyBorder="1" applyAlignment="1" applyProtection="1">
      <alignment horizontal="left" vertical="center"/>
    </xf>
    <xf numFmtId="187" fontId="13" fillId="0" borderId="0" xfId="1" applyNumberFormat="1" applyFont="1" applyBorder="1" applyAlignment="1" applyProtection="1">
      <alignment horizontal="center" vertical="center"/>
    </xf>
    <xf numFmtId="0" fontId="23" fillId="0" borderId="25" xfId="0" applyFont="1" applyBorder="1" applyAlignment="1" applyProtection="1">
      <alignment horizontal="center" vertical="center"/>
    </xf>
    <xf numFmtId="192" fontId="5" fillId="0" borderId="0" xfId="1" applyNumberFormat="1" applyFont="1" applyBorder="1" applyAlignment="1" applyProtection="1">
      <alignment horizontal="center" vertical="center"/>
    </xf>
    <xf numFmtId="0" fontId="5" fillId="0" borderId="21" xfId="0" applyFont="1" applyBorder="1" applyAlignment="1" applyProtection="1">
      <alignment horizontal="left" vertical="center"/>
    </xf>
    <xf numFmtId="38" fontId="23" fillId="0" borderId="21" xfId="2" applyFont="1" applyBorder="1" applyAlignment="1" applyProtection="1">
      <alignment vertical="center" shrinkToFit="1"/>
    </xf>
    <xf numFmtId="0" fontId="0" fillId="0" borderId="0" xfId="0" applyAlignment="1" applyProtection="1">
      <alignment vertical="center" wrapText="1"/>
    </xf>
    <xf numFmtId="187" fontId="5" fillId="0" borderId="23" xfId="1" applyNumberFormat="1" applyFont="1" applyBorder="1" applyAlignment="1" applyProtection="1">
      <alignment horizontal="center" vertical="center"/>
    </xf>
    <xf numFmtId="38" fontId="23" fillId="0" borderId="0" xfId="2" applyFont="1" applyBorder="1" applyAlignment="1" applyProtection="1">
      <alignment horizontal="right" vertical="center" shrinkToFit="1"/>
    </xf>
    <xf numFmtId="178" fontId="0" fillId="4" borderId="34" xfId="0" applyNumberFormat="1" applyFill="1" applyBorder="1" applyAlignment="1" applyProtection="1">
      <alignment horizontal="left" vertical="center"/>
    </xf>
    <xf numFmtId="178" fontId="4" fillId="2" borderId="25" xfId="0" applyNumberFormat="1" applyFont="1" applyFill="1" applyBorder="1" applyAlignment="1" applyProtection="1">
      <alignment horizontal="center" vertical="center"/>
      <protection locked="0"/>
    </xf>
    <xf numFmtId="0" fontId="9" fillId="0" borderId="13" xfId="0" applyFont="1" applyBorder="1" applyAlignment="1" applyProtection="1">
      <alignment vertical="center" shrinkToFit="1"/>
    </xf>
    <xf numFmtId="0" fontId="8" fillId="0" borderId="13" xfId="0" applyFont="1" applyBorder="1" applyAlignment="1" applyProtection="1">
      <alignment vertical="center" shrinkToFit="1"/>
    </xf>
    <xf numFmtId="0" fontId="9" fillId="0" borderId="13" xfId="0" applyFont="1" applyBorder="1" applyAlignment="1" applyProtection="1">
      <alignment horizontal="center" vertical="center" shrinkToFit="1"/>
    </xf>
    <xf numFmtId="191" fontId="23" fillId="4" borderId="35" xfId="0" applyNumberFormat="1" applyFont="1" applyFill="1" applyBorder="1" applyAlignment="1" applyProtection="1">
      <alignment horizontal="right" vertical="top" wrapText="1"/>
    </xf>
    <xf numFmtId="188" fontId="23" fillId="4" borderId="36" xfId="0" applyNumberFormat="1" applyFont="1" applyFill="1" applyBorder="1" applyAlignment="1" applyProtection="1">
      <alignment horizontal="left" vertical="top" wrapText="1"/>
    </xf>
    <xf numFmtId="0" fontId="5" fillId="0" borderId="0" xfId="0" applyFont="1" applyAlignment="1" applyProtection="1">
      <alignment vertical="center" wrapText="1"/>
    </xf>
    <xf numFmtId="0" fontId="10" fillId="4" borderId="22" xfId="0" applyFont="1" applyFill="1" applyBorder="1" applyAlignment="1" applyProtection="1">
      <alignment vertical="center"/>
    </xf>
    <xf numFmtId="0" fontId="10" fillId="4" borderId="37" xfId="0" applyFont="1" applyFill="1" applyBorder="1" applyAlignment="1" applyProtection="1">
      <alignment vertical="center"/>
    </xf>
    <xf numFmtId="0" fontId="10" fillId="4" borderId="38" xfId="0" applyFont="1" applyFill="1" applyBorder="1" applyAlignment="1" applyProtection="1">
      <alignment vertical="center"/>
    </xf>
    <xf numFmtId="0" fontId="10" fillId="4" borderId="36" xfId="0" applyFont="1" applyFill="1" applyBorder="1" applyAlignment="1" applyProtection="1">
      <alignment vertical="center"/>
    </xf>
    <xf numFmtId="0" fontId="41" fillId="0" borderId="0" xfId="0" applyFont="1" applyProtection="1">
      <alignment vertical="center"/>
      <protection locked="0"/>
    </xf>
    <xf numFmtId="0" fontId="41" fillId="0" borderId="0" xfId="0" applyFont="1" applyProtection="1">
      <alignment vertical="center"/>
    </xf>
    <xf numFmtId="31" fontId="5" fillId="6" borderId="30" xfId="0" applyNumberFormat="1" applyFont="1" applyFill="1" applyBorder="1" applyAlignment="1" applyProtection="1">
      <alignment horizontal="center" vertical="center"/>
      <protection locked="0"/>
    </xf>
    <xf numFmtId="0" fontId="5" fillId="6" borderId="3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protection locked="0"/>
    </xf>
    <xf numFmtId="0" fontId="43" fillId="0" borderId="21" xfId="0" applyFont="1" applyBorder="1" applyProtection="1">
      <alignment vertical="center"/>
    </xf>
    <xf numFmtId="0" fontId="16" fillId="0" borderId="0" xfId="0" applyFont="1" applyBorder="1" applyAlignment="1" applyProtection="1">
      <alignment vertical="center"/>
    </xf>
    <xf numFmtId="0" fontId="16" fillId="0" borderId="0" xfId="0" applyFont="1" applyBorder="1" applyAlignment="1" applyProtection="1">
      <alignment horizontal="center" vertical="center"/>
    </xf>
    <xf numFmtId="0" fontId="0" fillId="0" borderId="0" xfId="0" applyBorder="1" applyAlignment="1" applyProtection="1">
      <alignment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left" vertical="center" shrinkToFit="1"/>
    </xf>
    <xf numFmtId="0" fontId="5" fillId="0" borderId="18" xfId="0" applyFont="1" applyBorder="1" applyAlignment="1" applyProtection="1">
      <alignment horizontal="center" vertical="center"/>
    </xf>
    <xf numFmtId="178" fontId="5" fillId="0" borderId="0" xfId="0" applyNumberFormat="1" applyFont="1" applyBorder="1" applyProtection="1">
      <alignment vertical="center"/>
      <protection locked="0"/>
    </xf>
    <xf numFmtId="176" fontId="5" fillId="0" borderId="2" xfId="0" applyNumberFormat="1" applyFont="1" applyFill="1" applyBorder="1" applyProtection="1">
      <alignment vertical="center"/>
    </xf>
    <xf numFmtId="49" fontId="40" fillId="0" borderId="0" xfId="2" applyNumberFormat="1" applyFont="1" applyBorder="1" applyAlignment="1" applyProtection="1">
      <alignment horizontal="left" vertical="top" wrapText="1"/>
    </xf>
    <xf numFmtId="177" fontId="5" fillId="3" borderId="2" xfId="0" applyNumberFormat="1" applyFont="1" applyFill="1" applyBorder="1" applyAlignment="1" applyProtection="1">
      <alignment horizontal="right" vertical="center"/>
      <protection locked="0"/>
    </xf>
    <xf numFmtId="177" fontId="13" fillId="3" borderId="2" xfId="0" applyNumberFormat="1" applyFont="1" applyFill="1" applyBorder="1" applyAlignment="1" applyProtection="1">
      <alignment horizontal="right" vertical="center"/>
      <protection locked="0"/>
    </xf>
    <xf numFmtId="0" fontId="9" fillId="0" borderId="70" xfId="0" applyFont="1" applyBorder="1" applyAlignment="1" applyProtection="1">
      <alignment horizontal="center" vertical="center"/>
      <protection locked="0"/>
    </xf>
    <xf numFmtId="0" fontId="0" fillId="4" borderId="59" xfId="0" applyFill="1" applyBorder="1" applyAlignment="1" applyProtection="1">
      <alignment horizontal="center" vertical="center" wrapText="1"/>
      <protection locked="0"/>
    </xf>
    <xf numFmtId="0" fontId="0" fillId="4" borderId="31" xfId="0" applyFill="1" applyBorder="1" applyAlignment="1" applyProtection="1">
      <alignment horizontal="center" vertical="center" wrapText="1"/>
      <protection locked="0"/>
    </xf>
    <xf numFmtId="0" fontId="0" fillId="4" borderId="58" xfId="0" applyFill="1" applyBorder="1" applyAlignment="1" applyProtection="1">
      <alignment horizontal="center" vertical="center" wrapText="1"/>
      <protection locked="0"/>
    </xf>
    <xf numFmtId="0" fontId="5" fillId="0" borderId="25" xfId="0" applyFont="1" applyBorder="1" applyAlignment="1" applyProtection="1">
      <alignment horizontal="center" vertical="center"/>
    </xf>
    <xf numFmtId="0" fontId="0" fillId="0" borderId="25" xfId="0" applyBorder="1" applyAlignment="1" applyProtection="1">
      <alignment horizontal="center" vertical="center"/>
    </xf>
    <xf numFmtId="0" fontId="0" fillId="0" borderId="45" xfId="0" applyFont="1" applyBorder="1" applyAlignment="1" applyProtection="1">
      <alignment horizontal="left" vertical="center" wrapText="1"/>
    </xf>
    <xf numFmtId="0" fontId="0" fillId="0" borderId="46"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1"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25" fillId="0" borderId="45" xfId="0" applyFont="1" applyBorder="1" applyAlignment="1" applyProtection="1">
      <alignment horizontal="center" vertical="center"/>
    </xf>
    <xf numFmtId="0" fontId="21" fillId="0" borderId="46" xfId="0" applyFont="1" applyBorder="1" applyAlignment="1" applyProtection="1">
      <alignment horizontal="center" vertical="center"/>
    </xf>
    <xf numFmtId="178" fontId="7" fillId="0" borderId="2" xfId="0" applyNumberFormat="1" applyFont="1" applyBorder="1" applyAlignment="1" applyProtection="1">
      <alignment horizontal="center" vertical="center"/>
    </xf>
    <xf numFmtId="0" fontId="21" fillId="0" borderId="2" xfId="0" applyFont="1" applyBorder="1" applyAlignment="1" applyProtection="1">
      <alignment horizontal="center" vertical="center"/>
    </xf>
    <xf numFmtId="178" fontId="7" fillId="0" borderId="45" xfId="0" applyNumberFormat="1" applyFont="1" applyBorder="1" applyAlignment="1" applyProtection="1">
      <alignment horizontal="center" vertical="center"/>
    </xf>
    <xf numFmtId="178" fontId="7" fillId="0" borderId="46" xfId="0" applyNumberFormat="1" applyFont="1" applyBorder="1" applyAlignment="1" applyProtection="1">
      <alignment horizontal="center" vertical="center"/>
    </xf>
    <xf numFmtId="180" fontId="7" fillId="0" borderId="60" xfId="0" applyNumberFormat="1" applyFont="1" applyBorder="1" applyAlignment="1" applyProtection="1">
      <alignment horizontal="center" vertical="center"/>
    </xf>
    <xf numFmtId="180" fontId="7" fillId="0" borderId="46" xfId="0" applyNumberFormat="1" applyFont="1" applyBorder="1" applyAlignment="1" applyProtection="1">
      <alignment horizontal="center" vertical="center"/>
    </xf>
    <xf numFmtId="0" fontId="5" fillId="4" borderId="44" xfId="0" applyFont="1" applyFill="1" applyBorder="1" applyAlignment="1" applyProtection="1">
      <alignment horizontal="left" vertical="center"/>
    </xf>
    <xf numFmtId="0" fontId="5" fillId="4" borderId="35" xfId="0" applyFont="1" applyFill="1" applyBorder="1" applyAlignment="1" applyProtection="1">
      <alignment horizontal="left" vertical="center"/>
    </xf>
    <xf numFmtId="0" fontId="0" fillId="0" borderId="44" xfId="0" applyFont="1" applyBorder="1" applyAlignment="1" applyProtection="1">
      <alignment vertical="center" wrapText="1"/>
    </xf>
    <xf numFmtId="0" fontId="0" fillId="0" borderId="22" xfId="0" applyBorder="1" applyAlignment="1" applyProtection="1">
      <alignment vertical="center"/>
    </xf>
    <xf numFmtId="0" fontId="0" fillId="0" borderId="50" xfId="0" applyBorder="1" applyAlignment="1" applyProtection="1">
      <alignment vertical="center"/>
    </xf>
    <xf numFmtId="0" fontId="0" fillId="0" borderId="12" xfId="0" applyBorder="1" applyAlignment="1" applyProtection="1">
      <alignment vertical="center"/>
    </xf>
    <xf numFmtId="0" fontId="0" fillId="0" borderId="0" xfId="0" applyBorder="1" applyAlignment="1" applyProtection="1">
      <alignment vertical="center"/>
    </xf>
    <xf numFmtId="0" fontId="0" fillId="0" borderId="51" xfId="0" applyBorder="1" applyAlignment="1" applyProtection="1">
      <alignment vertical="center"/>
    </xf>
    <xf numFmtId="0" fontId="0" fillId="0" borderId="17"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52" xfId="0" applyFont="1" applyBorder="1" applyAlignment="1" applyProtection="1">
      <alignment horizontal="left" vertical="center" wrapText="1"/>
    </xf>
    <xf numFmtId="0" fontId="0" fillId="0" borderId="35" xfId="0" applyFont="1" applyBorder="1" applyAlignment="1" applyProtection="1">
      <alignment horizontal="left" vertical="center" wrapText="1"/>
    </xf>
    <xf numFmtId="0" fontId="0" fillId="0" borderId="38" xfId="0" applyFont="1" applyBorder="1" applyAlignment="1" applyProtection="1">
      <alignment horizontal="left" vertical="center" wrapText="1"/>
    </xf>
    <xf numFmtId="0" fontId="0" fillId="0" borderId="42" xfId="0" applyFont="1" applyBorder="1" applyAlignment="1" applyProtection="1">
      <alignment horizontal="left" vertical="center" wrapText="1"/>
    </xf>
    <xf numFmtId="0" fontId="0" fillId="0" borderId="44" xfId="0" applyBorder="1" applyAlignment="1" applyProtection="1">
      <alignment vertical="center"/>
    </xf>
    <xf numFmtId="0" fontId="0" fillId="0" borderId="35" xfId="0" applyBorder="1" applyAlignment="1" applyProtection="1">
      <alignment vertical="center"/>
    </xf>
    <xf numFmtId="0" fontId="0" fillId="0" borderId="38" xfId="0" applyBorder="1" applyAlignment="1" applyProtection="1">
      <alignment vertical="center"/>
    </xf>
    <xf numFmtId="0" fontId="0" fillId="0" borderId="42" xfId="0" applyBorder="1" applyAlignment="1" applyProtection="1">
      <alignment vertical="center"/>
    </xf>
    <xf numFmtId="0" fontId="5" fillId="0" borderId="3" xfId="0" applyFont="1" applyBorder="1" applyAlignment="1" applyProtection="1">
      <alignment horizontal="center" vertical="center" wrapText="1"/>
    </xf>
    <xf numFmtId="0" fontId="0" fillId="0" borderId="31" xfId="0" applyBorder="1" applyAlignment="1" applyProtection="1">
      <alignment horizontal="center" vertical="center"/>
    </xf>
    <xf numFmtId="0" fontId="0" fillId="0" borderId="58" xfId="0" applyBorder="1" applyAlignment="1" applyProtection="1">
      <alignment horizontal="center" vertical="center"/>
    </xf>
    <xf numFmtId="0" fontId="13" fillId="3" borderId="34"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49" xfId="0" applyFont="1" applyFill="1" applyBorder="1" applyAlignment="1" applyProtection="1">
      <alignment horizontal="center" vertical="center"/>
      <protection locked="0"/>
    </xf>
    <xf numFmtId="0" fontId="0" fillId="6" borderId="59" xfId="0" applyFont="1" applyFill="1" applyBorder="1" applyAlignment="1" applyProtection="1">
      <alignment horizontal="center" vertical="center" wrapText="1"/>
    </xf>
    <xf numFmtId="0" fontId="1" fillId="6" borderId="31" xfId="0" applyFont="1" applyFill="1" applyBorder="1" applyAlignment="1" applyProtection="1">
      <alignment horizontal="center" vertical="center" wrapText="1"/>
    </xf>
    <xf numFmtId="0" fontId="0" fillId="6" borderId="31" xfId="0" applyFill="1" applyBorder="1" applyAlignment="1" applyProtection="1">
      <alignment vertical="center"/>
    </xf>
    <xf numFmtId="0" fontId="0" fillId="6" borderId="58" xfId="0" applyFill="1" applyBorder="1" applyAlignment="1" applyProtection="1">
      <alignment vertical="center"/>
    </xf>
    <xf numFmtId="0" fontId="0" fillId="0" borderId="29" xfId="0" applyBorder="1" applyAlignment="1" applyProtection="1">
      <alignment vertical="center" wrapText="1"/>
    </xf>
    <xf numFmtId="0" fontId="0" fillId="0" borderId="45" xfId="0" applyBorder="1" applyAlignment="1" applyProtection="1">
      <alignment vertical="center" wrapText="1"/>
    </xf>
    <xf numFmtId="0" fontId="0" fillId="0" borderId="46" xfId="0" applyBorder="1" applyAlignment="1" applyProtection="1">
      <alignment vertical="center" wrapText="1"/>
    </xf>
    <xf numFmtId="0" fontId="2" fillId="0" borderId="44"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4" xfId="0" applyFont="1" applyBorder="1" applyAlignment="1" applyProtection="1">
      <alignment horizontal="center" vertical="center"/>
    </xf>
    <xf numFmtId="0" fontId="5" fillId="0" borderId="44" xfId="0" applyFont="1" applyBorder="1" applyAlignment="1" applyProtection="1">
      <alignment vertical="center" wrapText="1"/>
    </xf>
    <xf numFmtId="0" fontId="0" fillId="0" borderId="22" xfId="0" applyBorder="1" applyAlignment="1" applyProtection="1">
      <alignment vertical="center" wrapText="1"/>
    </xf>
    <xf numFmtId="0" fontId="0" fillId="0" borderId="50" xfId="0" applyBorder="1" applyAlignment="1" applyProtection="1">
      <alignment vertical="center" wrapText="1"/>
    </xf>
    <xf numFmtId="0" fontId="0" fillId="0" borderId="35" xfId="0" applyBorder="1" applyAlignment="1" applyProtection="1">
      <alignment vertical="center" wrapText="1"/>
    </xf>
    <xf numFmtId="0" fontId="0" fillId="0" borderId="38" xfId="0" applyBorder="1" applyAlignment="1" applyProtection="1">
      <alignment vertical="center" wrapText="1"/>
    </xf>
    <xf numFmtId="0" fontId="0" fillId="0" borderId="42" xfId="0" applyBorder="1" applyAlignment="1" applyProtection="1">
      <alignment vertical="center" wrapText="1"/>
    </xf>
    <xf numFmtId="0" fontId="5" fillId="4" borderId="2" xfId="0" applyFont="1" applyFill="1" applyBorder="1" applyAlignment="1" applyProtection="1">
      <alignment horizontal="center" vertical="center" wrapText="1" shrinkToFit="1"/>
    </xf>
    <xf numFmtId="0" fontId="0" fillId="2" borderId="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5" fillId="0" borderId="29"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23" fillId="0" borderId="44" xfId="0" applyFont="1" applyBorder="1" applyAlignment="1" applyProtection="1">
      <alignment horizontal="center" vertical="center" wrapText="1"/>
    </xf>
    <xf numFmtId="0" fontId="23" fillId="0" borderId="37" xfId="0" applyFont="1" applyBorder="1" applyAlignment="1" applyProtection="1">
      <alignment horizontal="center" vertical="center" wrapText="1"/>
    </xf>
    <xf numFmtId="0" fontId="23" fillId="0" borderId="35" xfId="0" applyFont="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5" fillId="0" borderId="44"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50" xfId="0" applyFont="1" applyBorder="1" applyAlignment="1" applyProtection="1">
      <alignment horizontal="left" vertical="center" wrapText="1"/>
    </xf>
    <xf numFmtId="0" fontId="5" fillId="4" borderId="34"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49" xfId="0" applyFont="1" applyFill="1" applyBorder="1" applyAlignment="1" applyProtection="1">
      <alignment horizontal="center" vertical="center"/>
    </xf>
    <xf numFmtId="0" fontId="25" fillId="0" borderId="29" xfId="0" applyFont="1" applyBorder="1" applyAlignment="1" applyProtection="1">
      <alignment horizontal="center" vertical="center" wrapText="1"/>
    </xf>
    <xf numFmtId="0" fontId="21" fillId="0" borderId="46" xfId="0" applyFont="1" applyBorder="1" applyAlignment="1" applyProtection="1">
      <alignment horizontal="center" vertical="center" wrapText="1"/>
    </xf>
    <xf numFmtId="178" fontId="7" fillId="0" borderId="29" xfId="0" applyNumberFormat="1" applyFont="1" applyBorder="1" applyAlignment="1" applyProtection="1">
      <alignment horizontal="center" vertical="center" wrapText="1"/>
    </xf>
    <xf numFmtId="178" fontId="7" fillId="0" borderId="46" xfId="0" applyNumberFormat="1" applyFont="1" applyBorder="1" applyAlignment="1" applyProtection="1">
      <alignment horizontal="center" vertical="center" wrapText="1"/>
    </xf>
    <xf numFmtId="177" fontId="7" fillId="0" borderId="29" xfId="0" applyNumberFormat="1" applyFont="1" applyBorder="1" applyAlignment="1" applyProtection="1">
      <alignment horizontal="center" vertical="center"/>
    </xf>
    <xf numFmtId="177" fontId="7" fillId="0" borderId="46" xfId="0" applyNumberFormat="1" applyFont="1" applyBorder="1" applyAlignment="1" applyProtection="1">
      <alignment horizontal="center" vertical="center"/>
    </xf>
    <xf numFmtId="0" fontId="25" fillId="0" borderId="29" xfId="0" applyFont="1" applyBorder="1" applyAlignment="1" applyProtection="1">
      <alignment horizontal="center" vertical="center"/>
    </xf>
    <xf numFmtId="0" fontId="9" fillId="0" borderId="44" xfId="0" applyFont="1" applyBorder="1" applyAlignment="1" applyProtection="1">
      <alignment horizontal="center" vertical="center" wrapText="1"/>
    </xf>
    <xf numFmtId="0" fontId="9" fillId="0" borderId="37"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5" fillId="3" borderId="9"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0" borderId="2" xfId="0" applyFont="1" applyBorder="1" applyAlignment="1" applyProtection="1">
      <alignment vertical="center" wrapText="1"/>
    </xf>
    <xf numFmtId="0" fontId="0" fillId="0" borderId="2" xfId="0" applyBorder="1" applyAlignment="1" applyProtection="1">
      <alignment vertical="center" wrapText="1"/>
    </xf>
    <xf numFmtId="0" fontId="13" fillId="3" borderId="9"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protection locked="0"/>
    </xf>
    <xf numFmtId="0" fontId="0" fillId="3" borderId="49" xfId="0" applyFont="1" applyFill="1" applyBorder="1" applyAlignment="1" applyProtection="1">
      <alignment horizontal="center" vertical="center" shrinkToFit="1"/>
      <protection locked="0"/>
    </xf>
    <xf numFmtId="0" fontId="8" fillId="0" borderId="9" xfId="0" applyFont="1" applyBorder="1" applyAlignment="1" applyProtection="1">
      <alignment vertical="center" wrapText="1"/>
    </xf>
    <xf numFmtId="0" fontId="8" fillId="0" borderId="47" xfId="0" applyFont="1" applyBorder="1" applyAlignment="1" applyProtection="1">
      <alignment vertical="center" wrapText="1"/>
    </xf>
    <xf numFmtId="176" fontId="7" fillId="0" borderId="29" xfId="0" applyNumberFormat="1" applyFont="1" applyBorder="1" applyAlignment="1" applyProtection="1">
      <alignment horizontal="center" vertical="center"/>
    </xf>
    <xf numFmtId="176" fontId="7" fillId="0" borderId="46" xfId="0" applyNumberFormat="1" applyFont="1" applyBorder="1" applyAlignment="1" applyProtection="1">
      <alignment horizontal="center" vertical="center"/>
    </xf>
    <xf numFmtId="0" fontId="5" fillId="0" borderId="45" xfId="0" applyFont="1" applyBorder="1" applyAlignment="1" applyProtection="1">
      <alignment horizontal="center" vertical="center" shrinkToFit="1"/>
    </xf>
    <xf numFmtId="0" fontId="5" fillId="0" borderId="60" xfId="0" applyFont="1" applyBorder="1" applyAlignment="1" applyProtection="1">
      <alignment horizontal="center" vertical="center" shrinkToFit="1"/>
    </xf>
    <xf numFmtId="0" fontId="23" fillId="4" borderId="17" xfId="0" applyFont="1" applyFill="1" applyBorder="1" applyAlignment="1" applyProtection="1">
      <alignment horizontal="center" wrapText="1"/>
    </xf>
    <xf numFmtId="0" fontId="23" fillId="4" borderId="11" xfId="0" applyFont="1" applyFill="1" applyBorder="1" applyAlignment="1" applyProtection="1">
      <alignment horizontal="center" wrapText="1"/>
    </xf>
    <xf numFmtId="0" fontId="23" fillId="0" borderId="70" xfId="0" applyFont="1" applyBorder="1" applyAlignment="1" applyProtection="1">
      <alignment horizontal="center" vertical="center"/>
      <protection locked="0"/>
    </xf>
    <xf numFmtId="31" fontId="5" fillId="0" borderId="45" xfId="0" applyNumberFormat="1" applyFont="1" applyBorder="1" applyAlignment="1" applyProtection="1">
      <alignment horizontal="center" vertical="center"/>
      <protection locked="0"/>
    </xf>
    <xf numFmtId="31" fontId="5" fillId="0" borderId="46" xfId="0" applyNumberFormat="1" applyFont="1" applyBorder="1" applyAlignment="1" applyProtection="1">
      <alignment horizontal="center" vertical="center"/>
      <protection locked="0"/>
    </xf>
    <xf numFmtId="0" fontId="0" fillId="3" borderId="35" xfId="0"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0" fillId="3" borderId="36" xfId="0" applyFill="1" applyBorder="1" applyAlignment="1" applyProtection="1">
      <alignment horizontal="center" vertical="center" shrinkToFit="1"/>
      <protection locked="0"/>
    </xf>
    <xf numFmtId="0" fontId="21" fillId="0" borderId="45"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47" xfId="0" applyFont="1" applyBorder="1" applyAlignment="1" applyProtection="1">
      <alignment horizontal="center" vertical="center"/>
    </xf>
    <xf numFmtId="0" fontId="37" fillId="3" borderId="39" xfId="0" applyFont="1" applyFill="1" applyBorder="1" applyAlignment="1" applyProtection="1">
      <alignment horizontal="center" vertical="center" wrapText="1" shrinkToFit="1"/>
      <protection locked="0"/>
    </xf>
    <xf numFmtId="0" fontId="37" fillId="3" borderId="40" xfId="0" applyFont="1" applyFill="1" applyBorder="1" applyAlignment="1" applyProtection="1">
      <alignment horizontal="center" vertical="center" wrapText="1" shrinkToFit="1"/>
      <protection locked="0"/>
    </xf>
    <xf numFmtId="0" fontId="37" fillId="3" borderId="41" xfId="0" applyFont="1" applyFill="1" applyBorder="1" applyAlignment="1" applyProtection="1">
      <alignment horizontal="center" vertical="center" wrapText="1" shrinkToFit="1"/>
      <protection locked="0"/>
    </xf>
    <xf numFmtId="0" fontId="37" fillId="3" borderId="35" xfId="0" applyFont="1" applyFill="1" applyBorder="1" applyAlignment="1" applyProtection="1">
      <alignment horizontal="center" vertical="center" wrapText="1" shrinkToFit="1"/>
      <protection locked="0"/>
    </xf>
    <xf numFmtId="0" fontId="37" fillId="3" borderId="38" xfId="0" applyFont="1" applyFill="1" applyBorder="1" applyAlignment="1" applyProtection="1">
      <alignment horizontal="center" vertical="center" wrapText="1" shrinkToFit="1"/>
      <protection locked="0"/>
    </xf>
    <xf numFmtId="0" fontId="37" fillId="3" borderId="42"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31" fontId="0" fillId="3" borderId="35" xfId="0" applyNumberFormat="1" applyFill="1" applyBorder="1" applyAlignment="1" applyProtection="1">
      <alignment horizontal="center" vertical="center" shrinkToFit="1"/>
      <protection locked="0"/>
    </xf>
    <xf numFmtId="0" fontId="2" fillId="3" borderId="38" xfId="0" applyFont="1" applyFill="1" applyBorder="1" applyAlignment="1" applyProtection="1">
      <alignment horizontal="center" vertical="center" shrinkToFit="1"/>
      <protection locked="0"/>
    </xf>
    <xf numFmtId="0" fontId="5" fillId="0" borderId="56" xfId="0" applyFont="1" applyBorder="1" applyAlignment="1" applyProtection="1">
      <alignment horizontal="center" vertical="center" wrapText="1"/>
    </xf>
    <xf numFmtId="0" fontId="0" fillId="0" borderId="57" xfId="0" applyBorder="1" applyAlignment="1" applyProtection="1">
      <alignment horizontal="center" vertical="center"/>
    </xf>
    <xf numFmtId="182" fontId="5" fillId="3" borderId="9" xfId="0" applyNumberFormat="1" applyFont="1" applyFill="1" applyBorder="1" applyAlignment="1" applyProtection="1">
      <alignment horizontal="right" vertical="center"/>
      <protection locked="0"/>
    </xf>
    <xf numFmtId="182" fontId="5" fillId="3" borderId="47" xfId="0" applyNumberFormat="1" applyFont="1" applyFill="1" applyBorder="1" applyAlignment="1" applyProtection="1">
      <alignment horizontal="right" vertical="center"/>
      <protection locked="0"/>
    </xf>
    <xf numFmtId="0" fontId="13" fillId="3" borderId="44" xfId="0" applyFont="1" applyFill="1" applyBorder="1" applyAlignment="1" applyProtection="1">
      <alignment horizontal="center" vertical="center" shrinkToFit="1"/>
      <protection locked="0"/>
    </xf>
    <xf numFmtId="0" fontId="13" fillId="3" borderId="22" xfId="0" applyFont="1" applyFill="1" applyBorder="1" applyAlignment="1" applyProtection="1">
      <alignment horizontal="center" vertical="center" shrinkToFit="1"/>
      <protection locked="0"/>
    </xf>
    <xf numFmtId="0" fontId="13" fillId="3" borderId="37" xfId="0" applyFont="1" applyFill="1" applyBorder="1" applyAlignment="1" applyProtection="1">
      <alignment horizontal="center" vertical="center" shrinkToFit="1"/>
      <protection locked="0"/>
    </xf>
    <xf numFmtId="0" fontId="13" fillId="3" borderId="14"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0" fillId="3" borderId="17" xfId="0" applyFill="1" applyBorder="1" applyAlignment="1" applyProtection="1">
      <alignment horizontal="center" vertical="center" shrinkToFit="1"/>
      <protection locked="0"/>
    </xf>
    <xf numFmtId="0" fontId="0" fillId="3" borderId="10" xfId="0" applyFill="1" applyBorder="1" applyAlignment="1" applyProtection="1">
      <alignment vertical="center" shrinkToFit="1"/>
      <protection locked="0"/>
    </xf>
    <xf numFmtId="0" fontId="0" fillId="3" borderId="11" xfId="0" applyFill="1" applyBorder="1" applyAlignment="1" applyProtection="1">
      <alignment vertical="center" shrinkToFit="1"/>
      <protection locked="0"/>
    </xf>
    <xf numFmtId="183" fontId="5" fillId="3" borderId="5" xfId="0" applyNumberFormat="1" applyFont="1" applyFill="1" applyBorder="1" applyAlignment="1" applyProtection="1">
      <alignment horizontal="left" vertical="center" shrinkToFit="1"/>
      <protection locked="0"/>
    </xf>
    <xf numFmtId="183" fontId="5" fillId="3" borderId="6" xfId="0" applyNumberFormat="1" applyFont="1" applyFill="1" applyBorder="1" applyAlignment="1" applyProtection="1">
      <alignment horizontal="left" vertical="center" shrinkToFit="1"/>
      <protection locked="0"/>
    </xf>
    <xf numFmtId="183" fontId="5" fillId="3" borderId="9" xfId="0" applyNumberFormat="1" applyFont="1" applyFill="1" applyBorder="1" applyAlignment="1" applyProtection="1">
      <alignment horizontal="left" vertical="top" shrinkToFit="1"/>
      <protection locked="0"/>
    </xf>
    <xf numFmtId="183" fontId="5" fillId="3" borderId="5" xfId="0" applyNumberFormat="1" applyFont="1" applyFill="1" applyBorder="1" applyAlignment="1" applyProtection="1">
      <alignment horizontal="left" vertical="top" shrinkToFit="1"/>
      <protection locked="0"/>
    </xf>
    <xf numFmtId="183" fontId="5" fillId="3" borderId="47" xfId="0" applyNumberFormat="1" applyFont="1" applyFill="1" applyBorder="1" applyAlignment="1" applyProtection="1">
      <alignment horizontal="left" vertical="top" shrinkToFit="1"/>
      <protection locked="0"/>
    </xf>
    <xf numFmtId="0" fontId="5" fillId="0" borderId="48" xfId="0" applyFont="1" applyBorder="1" applyAlignment="1" applyProtection="1">
      <alignment horizontal="center" vertical="center" shrinkToFit="1"/>
    </xf>
    <xf numFmtId="38" fontId="5" fillId="0" borderId="0" xfId="2" applyFont="1" applyBorder="1" applyAlignment="1" applyProtection="1">
      <alignment horizontal="right" vertical="center" shrinkToFit="1"/>
    </xf>
    <xf numFmtId="0" fontId="16" fillId="0" borderId="0" xfId="0" applyFont="1" applyBorder="1" applyAlignment="1" applyProtection="1">
      <alignment horizontal="justify" vertical="center" wrapText="1"/>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49" fontId="16" fillId="0" borderId="0" xfId="2" applyNumberFormat="1" applyFont="1" applyBorder="1" applyAlignment="1" applyProtection="1">
      <alignment horizontal="justify" vertical="distributed" wrapText="1"/>
    </xf>
    <xf numFmtId="0" fontId="11" fillId="5" borderId="63" xfId="0" applyFont="1" applyFill="1" applyBorder="1" applyAlignment="1" applyProtection="1">
      <alignment horizontal="center" vertical="center"/>
    </xf>
    <xf numFmtId="0" fontId="11" fillId="5" borderId="64" xfId="0" applyFont="1" applyFill="1" applyBorder="1" applyAlignment="1" applyProtection="1">
      <alignment horizontal="center" vertical="center"/>
    </xf>
    <xf numFmtId="0" fontId="11" fillId="5" borderId="65" xfId="0" applyFont="1" applyFill="1" applyBorder="1" applyAlignment="1" applyProtection="1">
      <alignment horizontal="center" vertical="center"/>
    </xf>
    <xf numFmtId="0" fontId="13" fillId="0" borderId="66" xfId="0" applyFont="1" applyBorder="1" applyAlignment="1" applyProtection="1">
      <alignment horizontal="center" vertical="center" shrinkToFit="1"/>
    </xf>
    <xf numFmtId="0" fontId="13" fillId="0" borderId="67" xfId="0" applyFont="1" applyBorder="1" applyAlignment="1" applyProtection="1">
      <alignment horizontal="center" vertical="center" shrinkToFit="1"/>
    </xf>
    <xf numFmtId="0" fontId="13" fillId="0" borderId="68" xfId="0" applyFont="1" applyBorder="1" applyAlignment="1" applyProtection="1">
      <alignment horizontal="center" vertical="center" shrinkToFit="1"/>
    </xf>
    <xf numFmtId="0" fontId="13" fillId="0" borderId="66" xfId="0" applyFont="1" applyBorder="1" applyAlignment="1" applyProtection="1">
      <alignment horizontal="center" vertical="center"/>
    </xf>
    <xf numFmtId="0" fontId="13" fillId="0" borderId="69" xfId="0" applyFont="1" applyBorder="1" applyAlignment="1" applyProtection="1">
      <alignment horizontal="center" vertical="center"/>
    </xf>
    <xf numFmtId="0" fontId="13"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182" fontId="5" fillId="3" borderId="32" xfId="0" applyNumberFormat="1" applyFont="1" applyFill="1" applyBorder="1" applyAlignment="1" applyProtection="1">
      <alignment horizontal="center" vertical="center"/>
      <protection locked="0"/>
    </xf>
    <xf numFmtId="0" fontId="5" fillId="0" borderId="61" xfId="0" applyFont="1" applyBorder="1" applyAlignment="1" applyProtection="1">
      <alignment horizontal="center" vertical="center"/>
    </xf>
    <xf numFmtId="0" fontId="5" fillId="0" borderId="62" xfId="0" applyFont="1" applyBorder="1" applyAlignment="1" applyProtection="1">
      <alignment horizontal="center" vertical="center"/>
    </xf>
    <xf numFmtId="182" fontId="5" fillId="3" borderId="25" xfId="0" applyNumberFormat="1" applyFont="1" applyFill="1" applyBorder="1" applyAlignment="1" applyProtection="1">
      <alignment horizontal="center" vertical="center"/>
      <protection locked="0"/>
    </xf>
    <xf numFmtId="0" fontId="5" fillId="0" borderId="60" xfId="0" applyFont="1" applyBorder="1" applyAlignment="1" applyProtection="1">
      <alignment horizontal="center" vertical="center"/>
    </xf>
    <xf numFmtId="0" fontId="5" fillId="0" borderId="48" xfId="0" applyFont="1" applyBorder="1" applyAlignment="1" applyProtection="1">
      <alignment horizontal="center" vertical="center"/>
    </xf>
    <xf numFmtId="182" fontId="5" fillId="3" borderId="46"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justify" vertical="justify" wrapText="1"/>
    </xf>
    <xf numFmtId="0" fontId="4" fillId="0" borderId="66" xfId="0" applyFont="1" applyBorder="1" applyAlignment="1" applyProtection="1">
      <alignment horizontal="center" vertical="center" shrinkToFit="1"/>
    </xf>
    <xf numFmtId="0" fontId="4" fillId="0" borderId="67" xfId="0" applyFont="1" applyBorder="1" applyAlignment="1" applyProtection="1">
      <alignment horizontal="center" vertical="center" shrinkToFit="1"/>
    </xf>
    <xf numFmtId="0" fontId="4" fillId="0" borderId="68" xfId="0" applyFont="1" applyBorder="1" applyAlignment="1" applyProtection="1">
      <alignment horizontal="center" vertical="center" shrinkToFit="1"/>
    </xf>
    <xf numFmtId="0" fontId="13" fillId="0" borderId="34" xfId="0" applyFont="1" applyBorder="1" applyAlignment="1" applyProtection="1">
      <alignment horizontal="center" vertical="center"/>
    </xf>
    <xf numFmtId="0" fontId="5" fillId="0" borderId="0" xfId="0" applyFont="1" applyBorder="1" applyAlignment="1" applyProtection="1">
      <alignment horizontal="left" vertical="center" shrinkToFit="1"/>
    </xf>
    <xf numFmtId="0" fontId="23" fillId="0" borderId="70" xfId="0" applyNumberFormat="1" applyFont="1" applyBorder="1" applyAlignment="1" applyProtection="1">
      <alignment horizontal="center" vertical="center"/>
      <protection locked="0"/>
    </xf>
    <xf numFmtId="0" fontId="11" fillId="5" borderId="53" xfId="0" applyFont="1" applyFill="1" applyBorder="1" applyAlignment="1" applyProtection="1">
      <alignment horizontal="center" vertical="center"/>
      <protection locked="0"/>
    </xf>
    <xf numFmtId="0" fontId="11" fillId="5" borderId="54" xfId="0" applyFont="1" applyFill="1" applyBorder="1" applyAlignment="1" applyProtection="1">
      <alignment horizontal="center" vertical="center"/>
      <protection locked="0"/>
    </xf>
    <xf numFmtId="0" fontId="11" fillId="5" borderId="55" xfId="0" applyFont="1" applyFill="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6">
    <dxf>
      <fill>
        <patternFill>
          <bgColor rgb="FFFFFF00"/>
        </patternFill>
      </fill>
    </dxf>
    <dxf>
      <font>
        <color rgb="FFFF0000"/>
        <name val="ＭＳ Ｐゴシック"/>
        <scheme val="none"/>
      </font>
    </dxf>
    <dxf>
      <font>
        <condense val="0"/>
        <extend val="0"/>
        <color rgb="FF9C0006"/>
      </font>
    </dxf>
    <dxf>
      <font>
        <color rgb="FFFF0000"/>
        <name val="ＭＳ Ｐゴシック"/>
        <scheme val="none"/>
      </font>
    </dxf>
    <dxf>
      <font>
        <color rgb="FFFF0000"/>
      </font>
    </dxf>
    <dxf>
      <font>
        <color rgb="FFFF0000"/>
        <name val="ＭＳ Ｐゴシック"/>
        <scheme val="none"/>
      </font>
    </dxf>
  </dxfs>
  <tableStyles count="0" defaultTableStyle="TableStyleMedium9" defaultPivotStyle="PivotStyleLight16"/>
  <colors>
    <mruColors>
      <color rgb="FF16365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704850</xdr:colOff>
      <xdr:row>29</xdr:row>
      <xdr:rowOff>28575</xdr:rowOff>
    </xdr:from>
    <xdr:to>
      <xdr:col>8</xdr:col>
      <xdr:colOff>66675</xdr:colOff>
      <xdr:row>40</xdr:row>
      <xdr:rowOff>133350</xdr:rowOff>
    </xdr:to>
    <xdr:pic>
      <xdr:nvPicPr>
        <xdr:cNvPr id="1572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5343525"/>
          <a:ext cx="3667125" cy="20669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42</xdr:row>
      <xdr:rowOff>123825</xdr:rowOff>
    </xdr:from>
    <xdr:to>
      <xdr:col>8</xdr:col>
      <xdr:colOff>57150</xdr:colOff>
      <xdr:row>53</xdr:row>
      <xdr:rowOff>123825</xdr:rowOff>
    </xdr:to>
    <xdr:pic>
      <xdr:nvPicPr>
        <xdr:cNvPr id="15724"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7858125"/>
          <a:ext cx="3657600" cy="2047875"/>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0</xdr:col>
      <xdr:colOff>761797</xdr:colOff>
      <xdr:row>17</xdr:row>
      <xdr:rowOff>41344</xdr:rowOff>
    </xdr:from>
    <xdr:ext cx="1592093" cy="408830"/>
    <mc:AlternateContent xmlns:mc="http://schemas.openxmlformats.org/markup-compatibility/2006" xmlns:a14="http://schemas.microsoft.com/office/drawing/2010/main">
      <mc:Choice Requires="a14">
        <xdr:sp macro="" textlink="">
          <xdr:nvSpPr>
            <xdr:cNvPr id="2" name="テキスト ボックス 1"/>
            <xdr:cNvSpPr txBox="1"/>
          </xdr:nvSpPr>
          <xdr:spPr>
            <a:xfrm>
              <a:off x="761797" y="3336994"/>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2" name="テキスト ボックス 1"/>
            <xdr:cNvSpPr txBox="1"/>
          </xdr:nvSpPr>
          <xdr:spPr>
            <a:xfrm>
              <a:off x="761797" y="3336994"/>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231972</xdr:colOff>
      <xdr:row>14</xdr:row>
      <xdr:rowOff>47625</xdr:rowOff>
    </xdr:from>
    <xdr:to>
      <xdr:col>4</xdr:col>
      <xdr:colOff>361950</xdr:colOff>
      <xdr:row>16</xdr:row>
      <xdr:rowOff>1904</xdr:rowOff>
    </xdr:to>
    <xdr:pic>
      <xdr:nvPicPr>
        <xdr:cNvPr id="17728" name="Picture 122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7397" y="3076575"/>
          <a:ext cx="1796853" cy="421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114300</xdr:colOff>
      <xdr:row>113</xdr:row>
      <xdr:rowOff>28422</xdr:rowOff>
    </xdr:from>
    <xdr:to>
      <xdr:col>4</xdr:col>
      <xdr:colOff>190501</xdr:colOff>
      <xdr:row>115</xdr:row>
      <xdr:rowOff>161925</xdr:rowOff>
    </xdr:to>
    <xdr:pic>
      <xdr:nvPicPr>
        <xdr:cNvPr id="17729" name="Picture 12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9725" y="22974147"/>
          <a:ext cx="1743076" cy="428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28</xdr:row>
      <xdr:rowOff>0</xdr:rowOff>
    </xdr:from>
    <xdr:to>
      <xdr:col>7</xdr:col>
      <xdr:colOff>342900</xdr:colOff>
      <xdr:row>38</xdr:row>
      <xdr:rowOff>104775</xdr:rowOff>
    </xdr:to>
    <xdr:pic>
      <xdr:nvPicPr>
        <xdr:cNvPr id="17730"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5425" y="5791200"/>
          <a:ext cx="3752850" cy="20097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695325</xdr:colOff>
      <xdr:row>40</xdr:row>
      <xdr:rowOff>0</xdr:rowOff>
    </xdr:from>
    <xdr:to>
      <xdr:col>7</xdr:col>
      <xdr:colOff>342900</xdr:colOff>
      <xdr:row>49</xdr:row>
      <xdr:rowOff>171450</xdr:rowOff>
    </xdr:to>
    <xdr:pic>
      <xdr:nvPicPr>
        <xdr:cNvPr id="17731"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5425" y="8001000"/>
          <a:ext cx="3752850" cy="18859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126</xdr:row>
      <xdr:rowOff>0</xdr:rowOff>
    </xdr:from>
    <xdr:to>
      <xdr:col>7</xdr:col>
      <xdr:colOff>342900</xdr:colOff>
      <xdr:row>136</xdr:row>
      <xdr:rowOff>171450</xdr:rowOff>
    </xdr:to>
    <xdr:pic>
      <xdr:nvPicPr>
        <xdr:cNvPr id="17732"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5425" y="25355550"/>
          <a:ext cx="3752850" cy="20764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695325</xdr:colOff>
      <xdr:row>139</xdr:row>
      <xdr:rowOff>190500</xdr:rowOff>
    </xdr:from>
    <xdr:to>
      <xdr:col>7</xdr:col>
      <xdr:colOff>342900</xdr:colOff>
      <xdr:row>150</xdr:row>
      <xdr:rowOff>171450</xdr:rowOff>
    </xdr:to>
    <xdr:pic>
      <xdr:nvPicPr>
        <xdr:cNvPr id="17733"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5425" y="27908250"/>
          <a:ext cx="3752850" cy="20764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695325</xdr:colOff>
      <xdr:row>76</xdr:row>
      <xdr:rowOff>0</xdr:rowOff>
    </xdr:from>
    <xdr:to>
      <xdr:col>7</xdr:col>
      <xdr:colOff>409575</xdr:colOff>
      <xdr:row>86</xdr:row>
      <xdr:rowOff>171450</xdr:rowOff>
    </xdr:to>
    <xdr:pic>
      <xdr:nvPicPr>
        <xdr:cNvPr id="17734"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5425" y="15535275"/>
          <a:ext cx="3819525" cy="20764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638175</xdr:colOff>
      <xdr:row>88</xdr:row>
      <xdr:rowOff>9525</xdr:rowOff>
    </xdr:from>
    <xdr:to>
      <xdr:col>7</xdr:col>
      <xdr:colOff>409575</xdr:colOff>
      <xdr:row>99</xdr:row>
      <xdr:rowOff>9525</xdr:rowOff>
    </xdr:to>
    <xdr:pic>
      <xdr:nvPicPr>
        <xdr:cNvPr id="17735"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17830800"/>
          <a:ext cx="3876675" cy="20764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142875</xdr:colOff>
      <xdr:row>65</xdr:row>
      <xdr:rowOff>27221</xdr:rowOff>
    </xdr:from>
    <xdr:to>
      <xdr:col>4</xdr:col>
      <xdr:colOff>409575</xdr:colOff>
      <xdr:row>66</xdr:row>
      <xdr:rowOff>276225</xdr:rowOff>
    </xdr:to>
    <xdr:pic>
      <xdr:nvPicPr>
        <xdr:cNvPr id="17736" name="Picture 122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38300" y="13219346"/>
          <a:ext cx="1933575" cy="449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143637</xdr:colOff>
      <xdr:row>11</xdr:row>
      <xdr:rowOff>66675</xdr:rowOff>
    </xdr:from>
    <xdr:to>
      <xdr:col>3</xdr:col>
      <xdr:colOff>771525</xdr:colOff>
      <xdr:row>13</xdr:row>
      <xdr:rowOff>123825</xdr:rowOff>
    </xdr:to>
    <xdr:pic>
      <xdr:nvPicPr>
        <xdr:cNvPr id="16557" name="Picture 13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0462" y="2447925"/>
          <a:ext cx="1323213"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xdr:col>
      <xdr:colOff>0</xdr:colOff>
      <xdr:row>26</xdr:row>
      <xdr:rowOff>190500</xdr:rowOff>
    </xdr:from>
    <xdr:to>
      <xdr:col>8</xdr:col>
      <xdr:colOff>161925</xdr:colOff>
      <xdr:row>37</xdr:row>
      <xdr:rowOff>171450</xdr:rowOff>
    </xdr:to>
    <xdr:pic>
      <xdr:nvPicPr>
        <xdr:cNvPr id="16558"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5410200"/>
          <a:ext cx="3752850" cy="20764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39</xdr:row>
      <xdr:rowOff>190500</xdr:rowOff>
    </xdr:from>
    <xdr:to>
      <xdr:col>8</xdr:col>
      <xdr:colOff>161925</xdr:colOff>
      <xdr:row>50</xdr:row>
      <xdr:rowOff>171450</xdr:rowOff>
    </xdr:to>
    <xdr:pic>
      <xdr:nvPicPr>
        <xdr:cNvPr id="16559"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7886700"/>
          <a:ext cx="3752850" cy="207645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oneCellAnchor>
    <xdr:from>
      <xdr:col>1</xdr:col>
      <xdr:colOff>115461</xdr:colOff>
      <xdr:row>9</xdr:row>
      <xdr:rowOff>23696</xdr:rowOff>
    </xdr:from>
    <xdr:ext cx="914400" cy="278346"/>
    <mc:AlternateContent xmlns:mc="http://schemas.openxmlformats.org/markup-compatibility/2006" xmlns:a14="http://schemas.microsoft.com/office/drawing/2010/main">
      <mc:Choice Requires="a14">
        <xdr:sp macro="" textlink="">
          <xdr:nvSpPr>
            <xdr:cNvPr id="2" name="テキスト ボックス 1"/>
            <xdr:cNvSpPr txBox="1"/>
          </xdr:nvSpPr>
          <xdr:spPr>
            <a:xfrm>
              <a:off x="915561" y="2214446"/>
              <a:ext cx="914400" cy="278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𝑝</m:t>
                        </m:r>
                      </m:e>
                      <m:sub>
                        <m:r>
                          <m:rPr>
                            <m:sty m:val="p"/>
                          </m:rPr>
                          <a:rPr lang="en-US" altLang="ja-JP" sz="1100">
                            <a:solidFill>
                              <a:schemeClr val="tx1"/>
                            </a:solidFill>
                            <a:effectLst/>
                            <a:latin typeface="Cambria Math"/>
                            <a:ea typeface="+mn-ea"/>
                            <a:cs typeface="+mn-cs"/>
                          </a:rPr>
                          <m:t>r</m:t>
                        </m:r>
                      </m:sub>
                    </m:sSub>
                  </m:oMath>
                </m:oMathPara>
              </a14:m>
              <a:endParaRPr kumimoji="1" lang="ja-JP" altLang="en-US" sz="1100"/>
            </a:p>
          </xdr:txBody>
        </xdr:sp>
      </mc:Choice>
      <mc:Fallback xmlns="">
        <xdr:sp macro="" textlink="">
          <xdr:nvSpPr>
            <xdr:cNvPr id="2" name="テキスト ボックス 1"/>
            <xdr:cNvSpPr txBox="1"/>
          </xdr:nvSpPr>
          <xdr:spPr>
            <a:xfrm>
              <a:off x="915561" y="2214446"/>
              <a:ext cx="914400" cy="278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c=𝑝</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r</a:t>
              </a:r>
              <a:endParaRPr kumimoji="1" lang="ja-JP" altLang="en-US" sz="1100"/>
            </a:p>
          </xdr:txBody>
        </xdr:sp>
      </mc:Fallback>
    </mc:AlternateContent>
    <xdr:clientData/>
  </xdr:oneCellAnchor>
  <xdr:oneCellAnchor>
    <xdr:from>
      <xdr:col>1</xdr:col>
      <xdr:colOff>245559</xdr:colOff>
      <xdr:row>19</xdr:row>
      <xdr:rowOff>60867</xdr:rowOff>
    </xdr:from>
    <xdr:ext cx="914400" cy="275909"/>
    <mc:AlternateContent xmlns:mc="http://schemas.openxmlformats.org/markup-compatibility/2006" xmlns:a14="http://schemas.microsoft.com/office/drawing/2010/main">
      <mc:Choice Requires="a14">
        <xdr:sp macro="" textlink="">
          <xdr:nvSpPr>
            <xdr:cNvPr id="3" name="テキスト ボックス 2"/>
            <xdr:cNvSpPr txBox="1"/>
          </xdr:nvSpPr>
          <xdr:spPr>
            <a:xfrm>
              <a:off x="1045659" y="4623342"/>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dH</m:t>
                        </m:r>
                      </m:sub>
                    </m:sSub>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m:rPr>
                            <m:sty m:val="p"/>
                          </m:rPr>
                          <a:rPr lang="en-US" altLang="ja-JP" sz="1100">
                            <a:solidFill>
                              <a:schemeClr val="tx1"/>
                            </a:solidFill>
                            <a:effectLst/>
                            <a:latin typeface="Cambria Math"/>
                            <a:ea typeface="+mn-ea"/>
                            <a:cs typeface="+mn-cs"/>
                          </a:rPr>
                          <m:t>c</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3" name="テキスト ボックス 2"/>
            <xdr:cNvSpPr txBox="1"/>
          </xdr:nvSpPr>
          <xdr:spPr>
            <a:xfrm>
              <a:off x="1045659" y="4623342"/>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dH=ℎ</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abSelected="1" view="pageBreakPreview" zoomScaleNormal="130" zoomScaleSheetLayoutView="100" workbookViewId="0">
      <selection activeCell="C41" sqref="C41"/>
    </sheetView>
  </sheetViews>
  <sheetFormatPr defaultRowHeight="13.5"/>
  <cols>
    <col min="1" max="1" width="13.625" style="1" customWidth="1"/>
    <col min="2" max="2" width="12.5" style="1" customWidth="1"/>
    <col min="3" max="3" width="9.125" style="1" customWidth="1"/>
    <col min="4" max="5" width="6.875" style="1" customWidth="1"/>
    <col min="6" max="6" width="7.625" style="1" customWidth="1"/>
    <col min="7" max="7" width="9.375" style="1" customWidth="1"/>
    <col min="8" max="8" width="6.625" style="1" customWidth="1"/>
    <col min="9" max="9" width="8" style="1" customWidth="1"/>
    <col min="10" max="10" width="8.25" style="1" customWidth="1"/>
    <col min="11" max="11" width="5.625" style="1" customWidth="1"/>
    <col min="12" max="16384" width="9" style="1"/>
  </cols>
  <sheetData>
    <row r="1" spans="1:13" ht="15" customHeight="1" thickBot="1">
      <c r="A1" s="17"/>
      <c r="B1" s="17"/>
      <c r="C1" s="17"/>
      <c r="D1" s="17"/>
      <c r="E1" s="17"/>
      <c r="F1" s="198"/>
      <c r="G1" s="376"/>
      <c r="H1" s="198"/>
      <c r="I1" s="305"/>
      <c r="J1" s="305"/>
    </row>
    <row r="2" spans="1:13" ht="18.75" customHeight="1" thickTop="1" thickBot="1">
      <c r="A2" s="377" t="s">
        <v>163</v>
      </c>
      <c r="B2" s="378"/>
      <c r="C2" s="378"/>
      <c r="D2" s="378"/>
      <c r="E2" s="378"/>
      <c r="F2" s="378"/>
      <c r="G2" s="378"/>
      <c r="H2" s="378"/>
      <c r="I2" s="378"/>
      <c r="J2" s="379"/>
    </row>
    <row r="3" spans="1:13" ht="20.100000000000001" customHeight="1" thickTop="1">
      <c r="A3" s="325" t="s">
        <v>24</v>
      </c>
      <c r="B3" s="315" t="s">
        <v>131</v>
      </c>
      <c r="C3" s="316"/>
      <c r="D3" s="316"/>
      <c r="E3" s="316"/>
      <c r="F3" s="316"/>
      <c r="G3" s="317"/>
      <c r="H3" s="2" t="s">
        <v>138</v>
      </c>
      <c r="I3" s="321"/>
      <c r="J3" s="322"/>
      <c r="M3" s="166"/>
    </row>
    <row r="4" spans="1:13" ht="20.100000000000001" customHeight="1">
      <c r="A4" s="326"/>
      <c r="B4" s="318"/>
      <c r="C4" s="319"/>
      <c r="D4" s="319"/>
      <c r="E4" s="319"/>
      <c r="F4" s="319"/>
      <c r="G4" s="320"/>
      <c r="H4" s="3" t="s">
        <v>44</v>
      </c>
      <c r="I4" s="327"/>
      <c r="J4" s="328"/>
    </row>
    <row r="5" spans="1:13" ht="27" customHeight="1">
      <c r="A5" s="4" t="s">
        <v>25</v>
      </c>
      <c r="B5" s="291"/>
      <c r="C5" s="292"/>
      <c r="D5" s="292"/>
      <c r="E5" s="293"/>
      <c r="F5" s="263" t="s">
        <v>4</v>
      </c>
      <c r="G5" s="329"/>
      <c r="H5" s="330"/>
      <c r="I5" s="330"/>
      <c r="J5" s="331"/>
      <c r="L5" s="5"/>
    </row>
    <row r="6" spans="1:13" ht="27" customHeight="1" thickBot="1">
      <c r="A6" s="6" t="s">
        <v>3</v>
      </c>
      <c r="B6" s="294"/>
      <c r="C6" s="295"/>
      <c r="D6" s="295"/>
      <c r="E6" s="296"/>
      <c r="F6" s="343"/>
      <c r="G6" s="332"/>
      <c r="H6" s="333"/>
      <c r="I6" s="333"/>
      <c r="J6" s="334"/>
      <c r="L6" s="5"/>
    </row>
    <row r="7" spans="1:13" s="17" customFormat="1" ht="27" customHeight="1">
      <c r="A7" s="183" t="s">
        <v>11</v>
      </c>
      <c r="B7" s="323"/>
      <c r="C7" s="324"/>
      <c r="D7" s="324"/>
      <c r="E7" s="324"/>
      <c r="F7" s="306" t="s">
        <v>15</v>
      </c>
      <c r="G7" s="335"/>
      <c r="H7" s="336"/>
      <c r="I7" s="336"/>
      <c r="J7" s="337"/>
    </row>
    <row r="8" spans="1:13" s="17" customFormat="1" ht="20.100000000000001" customHeight="1">
      <c r="A8" s="184" t="s">
        <v>45</v>
      </c>
      <c r="B8" s="30"/>
      <c r="C8" s="102" t="s">
        <v>46</v>
      </c>
      <c r="D8" s="338"/>
      <c r="E8" s="339"/>
      <c r="F8" s="307"/>
      <c r="G8" s="308"/>
      <c r="H8" s="309"/>
      <c r="I8" s="309"/>
      <c r="J8" s="310"/>
    </row>
    <row r="9" spans="1:13" s="17" customFormat="1" ht="39" customHeight="1">
      <c r="A9" s="185" t="s">
        <v>49</v>
      </c>
      <c r="B9" s="340"/>
      <c r="C9" s="341"/>
      <c r="D9" s="341"/>
      <c r="E9" s="341"/>
      <c r="F9" s="341"/>
      <c r="G9" s="341"/>
      <c r="H9" s="341"/>
      <c r="I9" s="341"/>
      <c r="J9" s="342"/>
    </row>
    <row r="10" spans="1:13" ht="20.100000000000001" customHeight="1">
      <c r="A10" s="238" t="s">
        <v>13</v>
      </c>
      <c r="B10" s="103" t="s">
        <v>100</v>
      </c>
      <c r="C10" s="115"/>
      <c r="D10" s="8" t="s">
        <v>29</v>
      </c>
      <c r="E10" s="116"/>
      <c r="F10" s="8" t="s">
        <v>30</v>
      </c>
      <c r="G10" s="116"/>
      <c r="H10" s="9" t="s">
        <v>31</v>
      </c>
      <c r="I10" s="190" t="s">
        <v>32</v>
      </c>
      <c r="J10" s="117"/>
    </row>
    <row r="11" spans="1:13" ht="20.100000000000001" customHeight="1">
      <c r="A11" s="239"/>
      <c r="B11" s="7" t="s">
        <v>12</v>
      </c>
      <c r="C11" s="286"/>
      <c r="D11" s="287"/>
      <c r="E11" s="288"/>
      <c r="F11" s="312"/>
      <c r="G11" s="313"/>
      <c r="H11" s="313"/>
      <c r="I11" s="313"/>
      <c r="J11" s="314"/>
    </row>
    <row r="12" spans="1:13" ht="20.100000000000001" customHeight="1" thickBot="1">
      <c r="A12" s="240"/>
      <c r="B12" s="162" t="s">
        <v>133</v>
      </c>
      <c r="C12" s="241" t="s">
        <v>134</v>
      </c>
      <c r="D12" s="242"/>
      <c r="E12" s="243"/>
      <c r="F12" s="202" t="str">
        <f>IF(C12="誘導加熱式","コイル径",IF(C12="ヒータ加熱式","ヒータ直径","加熱部外径"))</f>
        <v>加熱部外径</v>
      </c>
      <c r="G12" s="203"/>
      <c r="H12" s="10" t="s">
        <v>18</v>
      </c>
      <c r="I12" s="109"/>
      <c r="J12" s="11" t="s">
        <v>33</v>
      </c>
    </row>
    <row r="13" spans="1:13" ht="5.25" customHeight="1" thickBot="1">
      <c r="A13" s="105"/>
      <c r="B13" s="106"/>
      <c r="C13" s="107"/>
      <c r="D13" s="108"/>
      <c r="E13" s="108"/>
      <c r="F13" s="154"/>
      <c r="G13" s="108"/>
      <c r="H13" s="108"/>
      <c r="I13" s="108"/>
      <c r="J13" s="108"/>
    </row>
    <row r="14" spans="1:13" ht="15" customHeight="1">
      <c r="A14" s="244" t="s">
        <v>161</v>
      </c>
      <c r="B14" s="228" t="s">
        <v>122</v>
      </c>
      <c r="C14" s="229"/>
      <c r="D14" s="229"/>
      <c r="E14" s="230"/>
      <c r="F14" s="212" t="s">
        <v>123</v>
      </c>
      <c r="G14" s="218" t="str">
        <f>IF(AND('1.定格消費電力'!G25&lt;&gt;"",'1.定格消費電力'!G25&lt;='1.定格消費電力'!D27,'1.定格消費電力'!G25&gt;='1.定格消費電力'!E27,'1.定格消費電力'!G23&lt;&gt;""),'1.定格消費電力'!G23,"")</f>
        <v/>
      </c>
      <c r="H14" s="302" t="s">
        <v>112</v>
      </c>
      <c r="I14" s="303" t="s">
        <v>117</v>
      </c>
      <c r="J14" s="304"/>
    </row>
    <row r="15" spans="1:13" ht="15" customHeight="1">
      <c r="A15" s="245"/>
      <c r="B15" s="231"/>
      <c r="C15" s="232"/>
      <c r="D15" s="232"/>
      <c r="E15" s="233"/>
      <c r="F15" s="213"/>
      <c r="G15" s="219"/>
      <c r="H15" s="264"/>
      <c r="I15" s="174">
        <f>+'1.定格消費電力'!D27</f>
        <v>5</v>
      </c>
      <c r="J15" s="175">
        <f>+'1.定格消費電力'!E27</f>
        <v>-10</v>
      </c>
    </row>
    <row r="16" spans="1:13" ht="10.5" customHeight="1">
      <c r="A16" s="245"/>
      <c r="B16" s="204" t="s">
        <v>111</v>
      </c>
      <c r="C16" s="206" t="s">
        <v>14</v>
      </c>
      <c r="D16" s="207"/>
      <c r="E16" s="208"/>
      <c r="F16" s="311" t="s">
        <v>50</v>
      </c>
      <c r="G16" s="216" t="str">
        <f>IF(AND(+'2.熱効率'!H25&lt;&gt;"",+'2.熱効率'!H74&lt;&gt;""),+'2.熱効率'!H25,(IF(+'2.熱効率'!H25&lt;&gt;"",+'2.熱効率'!H25,IF(+'2.熱効率'!H74&lt;&gt;"",+'2.熱効率'!H74,""))))</f>
        <v/>
      </c>
      <c r="H16" s="301" t="s">
        <v>41</v>
      </c>
      <c r="I16" s="282"/>
      <c r="J16" s="283"/>
    </row>
    <row r="17" spans="1:13" ht="18.75" customHeight="1">
      <c r="A17" s="246"/>
      <c r="B17" s="204"/>
      <c r="C17" s="209"/>
      <c r="D17" s="210"/>
      <c r="E17" s="211"/>
      <c r="F17" s="213"/>
      <c r="G17" s="217"/>
      <c r="H17" s="264"/>
      <c r="I17" s="284"/>
      <c r="J17" s="285"/>
      <c r="L17" s="153"/>
    </row>
    <row r="18" spans="1:13" ht="15" customHeight="1">
      <c r="A18" s="246"/>
      <c r="B18" s="204"/>
      <c r="C18" s="289" t="s">
        <v>125</v>
      </c>
      <c r="D18" s="290"/>
      <c r="E18" s="290"/>
      <c r="F18" s="215" t="s">
        <v>52</v>
      </c>
      <c r="G18" s="214" t="str">
        <f>+'2.熱効率'!H123</f>
        <v/>
      </c>
      <c r="H18" s="263" t="s">
        <v>41</v>
      </c>
      <c r="I18" s="297"/>
      <c r="J18" s="298"/>
    </row>
    <row r="19" spans="1:13" ht="15" customHeight="1">
      <c r="A19" s="246"/>
      <c r="B19" s="205"/>
      <c r="C19" s="289"/>
      <c r="D19" s="290"/>
      <c r="E19" s="290"/>
      <c r="F19" s="215"/>
      <c r="G19" s="214"/>
      <c r="H19" s="264"/>
      <c r="I19" s="297"/>
      <c r="J19" s="298"/>
    </row>
    <row r="20" spans="1:13" ht="15" customHeight="1">
      <c r="A20" s="246"/>
      <c r="B20" s="222" t="s">
        <v>110</v>
      </c>
      <c r="C20" s="223"/>
      <c r="D20" s="223"/>
      <c r="E20" s="224"/>
      <c r="F20" s="281" t="s">
        <v>51</v>
      </c>
      <c r="G20" s="299" t="str">
        <f>'3.立上り性能'!H21</f>
        <v/>
      </c>
      <c r="H20" s="263" t="s">
        <v>42</v>
      </c>
      <c r="I20" s="265" t="s">
        <v>129</v>
      </c>
      <c r="J20" s="266"/>
    </row>
    <row r="21" spans="1:13" ht="15" customHeight="1">
      <c r="A21" s="246"/>
      <c r="B21" s="225"/>
      <c r="C21" s="226"/>
      <c r="D21" s="226"/>
      <c r="E21" s="227"/>
      <c r="F21" s="213"/>
      <c r="G21" s="300"/>
      <c r="H21" s="264"/>
      <c r="I21" s="267"/>
      <c r="J21" s="268"/>
    </row>
    <row r="22" spans="1:13" ht="11.25" customHeight="1">
      <c r="A22" s="246"/>
      <c r="B22" s="234" t="s">
        <v>109</v>
      </c>
      <c r="C22" s="223"/>
      <c r="D22" s="223"/>
      <c r="E22" s="224"/>
      <c r="F22" s="220" t="s">
        <v>16</v>
      </c>
      <c r="G22" s="177"/>
      <c r="H22" s="177"/>
      <c r="I22" s="177"/>
      <c r="J22" s="178"/>
    </row>
    <row r="23" spans="1:13" ht="11.25" customHeight="1">
      <c r="A23" s="246"/>
      <c r="B23" s="235"/>
      <c r="C23" s="236"/>
      <c r="D23" s="236"/>
      <c r="E23" s="237"/>
      <c r="F23" s="221"/>
      <c r="G23" s="179"/>
      <c r="H23" s="179"/>
      <c r="I23" s="179"/>
      <c r="J23" s="180"/>
    </row>
    <row r="24" spans="1:13" ht="11.25" customHeight="1">
      <c r="A24" s="246"/>
      <c r="B24" s="248" t="s">
        <v>108</v>
      </c>
      <c r="C24" s="254" t="s">
        <v>14</v>
      </c>
      <c r="D24" s="255"/>
      <c r="E24" s="256"/>
      <c r="F24" s="220" t="s">
        <v>16</v>
      </c>
      <c r="G24" s="177"/>
      <c r="H24" s="177"/>
      <c r="I24" s="177"/>
      <c r="J24" s="178"/>
    </row>
    <row r="25" spans="1:13" ht="11.25" customHeight="1">
      <c r="A25" s="246"/>
      <c r="B25" s="249"/>
      <c r="C25" s="257"/>
      <c r="D25" s="258"/>
      <c r="E25" s="259"/>
      <c r="F25" s="221"/>
      <c r="G25" s="179"/>
      <c r="H25" s="179"/>
      <c r="I25" s="179"/>
      <c r="J25" s="180"/>
    </row>
    <row r="26" spans="1:13" ht="15" customHeight="1">
      <c r="A26" s="246"/>
      <c r="B26" s="249"/>
      <c r="C26" s="254" t="s">
        <v>34</v>
      </c>
      <c r="D26" s="223"/>
      <c r="E26" s="224"/>
      <c r="F26" s="281" t="s">
        <v>140</v>
      </c>
      <c r="G26" s="279" t="str">
        <f>+'5.消費電力量'!H13</f>
        <v/>
      </c>
      <c r="H26" s="263" t="s">
        <v>43</v>
      </c>
      <c r="I26" s="282"/>
      <c r="J26" s="283"/>
      <c r="M26" s="111"/>
    </row>
    <row r="27" spans="1:13" ht="15" customHeight="1">
      <c r="A27" s="246"/>
      <c r="B27" s="249"/>
      <c r="C27" s="235"/>
      <c r="D27" s="236"/>
      <c r="E27" s="237"/>
      <c r="F27" s="213"/>
      <c r="G27" s="280"/>
      <c r="H27" s="264"/>
      <c r="I27" s="284"/>
      <c r="J27" s="285"/>
    </row>
    <row r="28" spans="1:13" ht="11.25" customHeight="1">
      <c r="A28" s="246"/>
      <c r="B28" s="249"/>
      <c r="C28" s="254" t="s">
        <v>35</v>
      </c>
      <c r="D28" s="255"/>
      <c r="E28" s="256"/>
      <c r="F28" s="220" t="s">
        <v>16</v>
      </c>
      <c r="G28" s="177"/>
      <c r="H28" s="177"/>
      <c r="I28" s="177"/>
      <c r="J28" s="178"/>
    </row>
    <row r="29" spans="1:13" ht="11.25" customHeight="1">
      <c r="A29" s="246"/>
      <c r="B29" s="249"/>
      <c r="C29" s="257"/>
      <c r="D29" s="258"/>
      <c r="E29" s="259"/>
      <c r="F29" s="221"/>
      <c r="G29" s="179"/>
      <c r="H29" s="179"/>
      <c r="I29" s="179"/>
      <c r="J29" s="180"/>
      <c r="L29" s="14"/>
    </row>
    <row r="30" spans="1:13" ht="15" customHeight="1">
      <c r="A30" s="246"/>
      <c r="B30" s="249"/>
      <c r="C30" s="269" t="s">
        <v>136</v>
      </c>
      <c r="D30" s="270"/>
      <c r="E30" s="271"/>
      <c r="F30" s="275" t="s">
        <v>141</v>
      </c>
      <c r="G30" s="277" t="str">
        <f>'5.消費電力量'!H24</f>
        <v/>
      </c>
      <c r="H30" s="263" t="s">
        <v>9</v>
      </c>
      <c r="I30" s="265" t="str">
        <f>"調理時間 "&amp;TEXT(+'5.消費電力量'!H22,"0.0")&amp;" h/日"</f>
        <v>調理時間 2.5 h/日</v>
      </c>
      <c r="J30" s="266"/>
      <c r="M30" s="182">
        <f>+'5.消費電力量'!H22</f>
        <v>2.5</v>
      </c>
    </row>
    <row r="31" spans="1:13" ht="15" customHeight="1">
      <c r="A31" s="246"/>
      <c r="B31" s="250"/>
      <c r="C31" s="209"/>
      <c r="D31" s="210"/>
      <c r="E31" s="211"/>
      <c r="F31" s="276"/>
      <c r="G31" s="278"/>
      <c r="H31" s="264"/>
      <c r="I31" s="267"/>
      <c r="J31" s="268"/>
    </row>
    <row r="32" spans="1:13" ht="20.100000000000001" customHeight="1">
      <c r="A32" s="246"/>
      <c r="B32" s="251" t="s">
        <v>17</v>
      </c>
      <c r="C32" s="7" t="s">
        <v>20</v>
      </c>
      <c r="D32" s="18"/>
      <c r="E32" s="15" t="s">
        <v>107</v>
      </c>
      <c r="F32" s="19"/>
      <c r="G32" s="16" t="s">
        <v>106</v>
      </c>
      <c r="H32" s="260" t="s">
        <v>102</v>
      </c>
      <c r="I32" s="260"/>
      <c r="J32" s="124"/>
    </row>
    <row r="33" spans="1:12" ht="20.100000000000001" customHeight="1">
      <c r="A33" s="246"/>
      <c r="B33" s="252"/>
      <c r="C33" s="7" t="s">
        <v>19</v>
      </c>
      <c r="D33" s="261"/>
      <c r="E33" s="261"/>
      <c r="F33" s="261"/>
      <c r="G33" s="261"/>
      <c r="H33" s="261"/>
      <c r="I33" s="261"/>
      <c r="J33" s="262"/>
    </row>
    <row r="34" spans="1:12" ht="20.100000000000001" customHeight="1" thickBot="1">
      <c r="A34" s="247"/>
      <c r="B34" s="253"/>
      <c r="C34" s="272" t="s">
        <v>126</v>
      </c>
      <c r="D34" s="273"/>
      <c r="E34" s="274"/>
      <c r="F34" s="170"/>
      <c r="G34" s="169" t="s">
        <v>127</v>
      </c>
      <c r="H34" s="114"/>
      <c r="I34" s="114"/>
      <c r="J34" s="118"/>
    </row>
    <row r="35" spans="1:12" s="17" customFormat="1" ht="15" customHeight="1">
      <c r="A35" s="199" t="s">
        <v>130</v>
      </c>
      <c r="B35" s="28"/>
      <c r="C35" s="20"/>
      <c r="D35" s="20"/>
      <c r="E35" s="20"/>
      <c r="F35" s="20"/>
      <c r="G35" s="20"/>
      <c r="H35" s="20"/>
      <c r="I35" s="20"/>
      <c r="J35" s="21"/>
      <c r="L35" s="181"/>
    </row>
    <row r="36" spans="1:12" s="17" customFormat="1" ht="15" customHeight="1">
      <c r="A36" s="200"/>
      <c r="B36" s="29"/>
      <c r="C36" s="23"/>
      <c r="D36" s="23"/>
      <c r="E36" s="23"/>
      <c r="F36" s="23"/>
      <c r="G36" s="23"/>
      <c r="H36" s="23"/>
      <c r="I36" s="23"/>
      <c r="J36" s="24"/>
    </row>
    <row r="37" spans="1:12" s="17" customFormat="1" ht="15" customHeight="1">
      <c r="A37" s="200"/>
      <c r="B37" s="29"/>
      <c r="C37" s="23"/>
      <c r="D37" s="23"/>
      <c r="E37" s="23"/>
      <c r="F37" s="23"/>
      <c r="G37" s="23"/>
      <c r="H37" s="23"/>
      <c r="I37" s="23"/>
      <c r="J37" s="24"/>
    </row>
    <row r="38" spans="1:12" s="17" customFormat="1" ht="15" customHeight="1">
      <c r="A38" s="200"/>
      <c r="B38" s="29"/>
      <c r="C38" s="23"/>
      <c r="D38" s="23"/>
      <c r="E38" s="23"/>
      <c r="F38" s="23"/>
      <c r="G38" s="23"/>
      <c r="H38" s="23"/>
      <c r="I38" s="23"/>
      <c r="J38" s="24"/>
    </row>
    <row r="39" spans="1:12" s="17" customFormat="1" ht="15" customHeight="1">
      <c r="A39" s="200"/>
      <c r="B39" s="29"/>
      <c r="C39" s="23"/>
      <c r="D39" s="23"/>
      <c r="E39" s="23"/>
      <c r="F39" s="23"/>
      <c r="G39" s="23"/>
      <c r="H39" s="23"/>
      <c r="I39" s="23"/>
      <c r="J39" s="24"/>
    </row>
    <row r="40" spans="1:12" s="17" customFormat="1" ht="15" customHeight="1">
      <c r="A40" s="200"/>
      <c r="B40" s="29"/>
      <c r="C40" s="23"/>
      <c r="D40" s="23"/>
      <c r="E40" s="23"/>
      <c r="F40" s="23"/>
      <c r="G40" s="23"/>
      <c r="H40" s="23"/>
      <c r="I40" s="23"/>
      <c r="J40" s="24"/>
    </row>
    <row r="41" spans="1:12" s="17" customFormat="1" ht="15" customHeight="1">
      <c r="A41" s="200"/>
      <c r="B41" s="29"/>
      <c r="C41" s="23"/>
      <c r="D41" s="23"/>
      <c r="E41" s="23"/>
      <c r="F41" s="23"/>
      <c r="G41" s="23"/>
      <c r="H41" s="23"/>
      <c r="I41" s="23"/>
      <c r="J41" s="24"/>
    </row>
    <row r="42" spans="1:12" s="17" customFormat="1" ht="15" customHeight="1">
      <c r="A42" s="200"/>
      <c r="B42" s="29"/>
      <c r="C42" s="23"/>
      <c r="D42" s="23"/>
      <c r="E42" s="23"/>
      <c r="F42" s="23"/>
      <c r="G42" s="23"/>
      <c r="H42" s="23"/>
      <c r="I42" s="23"/>
      <c r="J42" s="24"/>
    </row>
    <row r="43" spans="1:12" s="17" customFormat="1" ht="13.5" customHeight="1">
      <c r="A43" s="200"/>
      <c r="B43" s="22"/>
      <c r="C43" s="23"/>
      <c r="D43" s="23"/>
      <c r="E43" s="23"/>
      <c r="F43" s="23"/>
      <c r="G43" s="23"/>
      <c r="H43" s="23"/>
      <c r="I43" s="23"/>
      <c r="J43" s="24"/>
    </row>
    <row r="44" spans="1:12" s="17" customFormat="1" ht="13.5" customHeight="1">
      <c r="A44" s="200"/>
      <c r="B44" s="22"/>
      <c r="C44" s="23"/>
      <c r="D44" s="23"/>
      <c r="E44" s="23"/>
      <c r="F44" s="23"/>
      <c r="G44" s="23"/>
      <c r="H44" s="23"/>
      <c r="I44" s="23"/>
      <c r="J44" s="24"/>
    </row>
    <row r="45" spans="1:12" s="17" customFormat="1" ht="13.5" customHeight="1">
      <c r="A45" s="200"/>
      <c r="B45" s="22"/>
      <c r="C45" s="23"/>
      <c r="D45" s="23"/>
      <c r="E45" s="23"/>
      <c r="F45" s="23"/>
      <c r="G45" s="23"/>
      <c r="H45" s="23"/>
      <c r="I45" s="23"/>
      <c r="J45" s="24"/>
    </row>
    <row r="46" spans="1:12" s="17" customFormat="1" ht="13.5" customHeight="1">
      <c r="A46" s="200"/>
      <c r="B46" s="22"/>
      <c r="C46" s="23"/>
      <c r="D46" s="23"/>
      <c r="E46" s="23"/>
      <c r="F46" s="23"/>
      <c r="G46" s="23"/>
      <c r="H46" s="23"/>
      <c r="I46" s="23"/>
      <c r="J46" s="24"/>
    </row>
    <row r="47" spans="1:12" s="17" customFormat="1" ht="13.5" customHeight="1">
      <c r="A47" s="200"/>
      <c r="B47" s="22"/>
      <c r="C47" s="23"/>
      <c r="D47" s="23"/>
      <c r="E47" s="23"/>
      <c r="F47" s="23"/>
      <c r="G47" s="23"/>
      <c r="H47" s="23"/>
      <c r="I47" s="23"/>
      <c r="J47" s="24"/>
    </row>
    <row r="48" spans="1:12" s="17" customFormat="1" ht="15" customHeight="1">
      <c r="A48" s="200"/>
      <c r="B48" s="22"/>
      <c r="C48" s="23"/>
      <c r="D48" s="23"/>
      <c r="E48" s="23"/>
      <c r="F48" s="23"/>
      <c r="G48" s="23"/>
      <c r="H48" s="23"/>
      <c r="I48" s="23"/>
      <c r="J48" s="24"/>
    </row>
    <row r="49" spans="1:10" s="17" customFormat="1" ht="11.45" customHeight="1" thickBot="1">
      <c r="A49" s="201"/>
      <c r="B49" s="25"/>
      <c r="C49" s="26"/>
      <c r="D49" s="26"/>
      <c r="E49" s="26"/>
      <c r="F49" s="26"/>
      <c r="G49" s="26"/>
      <c r="H49" s="26"/>
      <c r="I49" s="26"/>
      <c r="J49" s="27"/>
    </row>
    <row r="50" spans="1:10" ht="8.4499999999999993" customHeight="1"/>
  </sheetData>
  <sheetProtection password="89E8" sheet="1" scenarios="1" formatCells="0" formatRows="0" insertRows="0" deleteRows="0"/>
  <mergeCells count="65">
    <mergeCell ref="I1:J1"/>
    <mergeCell ref="F7:F8"/>
    <mergeCell ref="G8:J8"/>
    <mergeCell ref="F16:F17"/>
    <mergeCell ref="A2:J2"/>
    <mergeCell ref="F11:J11"/>
    <mergeCell ref="B3:G4"/>
    <mergeCell ref="I3:J3"/>
    <mergeCell ref="B7:E7"/>
    <mergeCell ref="A3:A4"/>
    <mergeCell ref="I4:J4"/>
    <mergeCell ref="G5:J6"/>
    <mergeCell ref="G7:J7"/>
    <mergeCell ref="D8:E8"/>
    <mergeCell ref="B9:J9"/>
    <mergeCell ref="F5:F6"/>
    <mergeCell ref="B5:E5"/>
    <mergeCell ref="B6:E6"/>
    <mergeCell ref="I18:J19"/>
    <mergeCell ref="H18:H19"/>
    <mergeCell ref="I20:J21"/>
    <mergeCell ref="G20:G21"/>
    <mergeCell ref="H16:H17"/>
    <mergeCell ref="H14:H15"/>
    <mergeCell ref="I14:J14"/>
    <mergeCell ref="I16:J17"/>
    <mergeCell ref="H20:H21"/>
    <mergeCell ref="F28:F29"/>
    <mergeCell ref="I26:J27"/>
    <mergeCell ref="H26:H27"/>
    <mergeCell ref="C11:E11"/>
    <mergeCell ref="C18:E19"/>
    <mergeCell ref="F20:F21"/>
    <mergeCell ref="B24:B31"/>
    <mergeCell ref="B32:B34"/>
    <mergeCell ref="C28:E29"/>
    <mergeCell ref="H32:I32"/>
    <mergeCell ref="F24:F25"/>
    <mergeCell ref="D33:J33"/>
    <mergeCell ref="H30:H31"/>
    <mergeCell ref="C24:E25"/>
    <mergeCell ref="C26:E27"/>
    <mergeCell ref="I30:J31"/>
    <mergeCell ref="C30:E31"/>
    <mergeCell ref="C34:E34"/>
    <mergeCell ref="F30:F31"/>
    <mergeCell ref="G30:G31"/>
    <mergeCell ref="G26:G27"/>
    <mergeCell ref="F26:F27"/>
    <mergeCell ref="A35:A49"/>
    <mergeCell ref="F12:G12"/>
    <mergeCell ref="B16:B19"/>
    <mergeCell ref="C16:E17"/>
    <mergeCell ref="F14:F15"/>
    <mergeCell ref="G18:G19"/>
    <mergeCell ref="F18:F19"/>
    <mergeCell ref="G16:G17"/>
    <mergeCell ref="G14:G15"/>
    <mergeCell ref="F22:F23"/>
    <mergeCell ref="B20:E21"/>
    <mergeCell ref="B14:E15"/>
    <mergeCell ref="B22:E23"/>
    <mergeCell ref="A10:A12"/>
    <mergeCell ref="C12:E12"/>
    <mergeCell ref="A14:A34"/>
  </mergeCells>
  <phoneticPr fontId="3"/>
  <conditionalFormatting sqref="I30:J31">
    <cfRule type="expression" dxfId="5" priority="1" stopIfTrue="1">
      <formula>$M$30&lt;&gt;2.5</formula>
    </cfRule>
  </conditionalFormatting>
  <dataValidations count="2">
    <dataValidation type="list" allowBlank="1" showInputMessage="1" showErrorMessage="1" sqref="C12:E12">
      <formula1>"選択してください,ヒータ加熱式,誘導加熱式,"</formula1>
    </dataValidation>
    <dataValidation type="list" allowBlank="1" showInputMessage="1" showErrorMessage="1" sqref="B3:G4">
      <formula1>"　テーブルレンジ、　ローレンジ、　卓上レンジ、　中華レンジ　(選択してください),テーブルレンジ,ローレンジ,卓上レンジ,中華レンジ"</formula1>
    </dataValidation>
  </dataValidations>
  <pageMargins left="0.78740157480314965" right="0.51181102362204722" top="0.59055118110236227" bottom="0.5905511811023622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9"/>
  <sheetViews>
    <sheetView view="pageBreakPreview" zoomScaleNormal="160" zoomScaleSheetLayoutView="100" workbookViewId="0">
      <selection activeCell="C5" sqref="C5:D5"/>
    </sheetView>
  </sheetViews>
  <sheetFormatPr defaultRowHeight="13.5"/>
  <cols>
    <col min="1" max="1" width="10.5" style="1" customWidth="1"/>
    <col min="2" max="2" width="6.125" style="1" customWidth="1"/>
    <col min="3" max="3" width="9.125" style="1" customWidth="1"/>
    <col min="4" max="4" width="10.875" style="1" customWidth="1"/>
    <col min="5" max="5" width="9.25" style="1" customWidth="1"/>
    <col min="6" max="6" width="8.875" style="1" customWidth="1"/>
    <col min="7" max="8" width="9.125" style="1" customWidth="1"/>
    <col min="9" max="9" width="8.375" style="1" customWidth="1"/>
    <col min="10" max="10" width="7.5" style="1" customWidth="1"/>
    <col min="11" max="11" width="5.625" style="1" customWidth="1"/>
    <col min="12" max="16384" width="9" style="1"/>
  </cols>
  <sheetData>
    <row r="1" spans="1:10" ht="15" customHeight="1" thickBot="1"/>
    <row r="2" spans="1:10" s="31" customFormat="1" ht="19.5" customHeight="1" thickBot="1">
      <c r="A2" s="349" t="str">
        <f>+表紙!A2</f>
        <v>業務用厨房熱機器等性能測定結果　【電気機器】</v>
      </c>
      <c r="B2" s="350"/>
      <c r="C2" s="350"/>
      <c r="D2" s="350"/>
      <c r="E2" s="350"/>
      <c r="F2" s="350"/>
      <c r="G2" s="350"/>
      <c r="H2" s="350"/>
      <c r="I2" s="350"/>
      <c r="J2" s="351"/>
    </row>
    <row r="3" spans="1:10" s="31" customFormat="1" ht="28.5" customHeight="1" thickTop="1">
      <c r="A3" s="192" t="s">
        <v>162</v>
      </c>
      <c r="B3" s="352" t="str">
        <f>表紙!B3&amp;"　　（１．定格消費電力）"</f>
        <v>　テーブルレンジ、　ローレンジ、　卓上レンジ、　中華レンジ　(選択してください)　　（１．定格消費電力）</v>
      </c>
      <c r="C3" s="353"/>
      <c r="D3" s="353"/>
      <c r="E3" s="353"/>
      <c r="F3" s="353"/>
      <c r="G3" s="353"/>
      <c r="H3" s="354"/>
      <c r="I3" s="355" t="str">
        <f>IF(+表紙!$C$12="選択してください","",+表紙!$C$12)</f>
        <v/>
      </c>
      <c r="J3" s="356"/>
    </row>
    <row r="4" spans="1:10" s="31" customFormat="1" ht="20.100000000000001" customHeight="1" thickBot="1">
      <c r="A4" s="6" t="s">
        <v>3</v>
      </c>
      <c r="B4" s="357"/>
      <c r="C4" s="357"/>
      <c r="D4" s="358"/>
      <c r="E4" s="359"/>
      <c r="F4" s="33" t="s">
        <v>4</v>
      </c>
      <c r="G4" s="360" t="str">
        <f>IF(表紙!$G$5=0,"",表紙!$G$5)</f>
        <v/>
      </c>
      <c r="H4" s="361"/>
      <c r="I4" s="361"/>
      <c r="J4" s="362"/>
    </row>
    <row r="5" spans="1:10" s="31" customFormat="1" ht="15" customHeight="1" thickBot="1">
      <c r="A5" s="364" t="s">
        <v>48</v>
      </c>
      <c r="B5" s="365"/>
      <c r="C5" s="363"/>
      <c r="D5" s="363"/>
      <c r="E5" s="120" t="s">
        <v>40</v>
      </c>
      <c r="F5" s="121"/>
      <c r="G5" s="119" t="s">
        <v>27</v>
      </c>
      <c r="H5" s="121"/>
      <c r="I5" s="120" t="s">
        <v>28</v>
      </c>
      <c r="J5" s="122"/>
    </row>
    <row r="6" spans="1:10" s="31" customFormat="1" ht="15" customHeight="1">
      <c r="A6" s="87"/>
      <c r="B6" s="44"/>
      <c r="C6" s="44"/>
      <c r="D6" s="44"/>
      <c r="E6" s="44"/>
      <c r="F6" s="44"/>
      <c r="G6" s="44"/>
      <c r="H6" s="44"/>
      <c r="I6" s="44"/>
      <c r="J6" s="45"/>
    </row>
    <row r="7" spans="1:10" s="31" customFormat="1" ht="15" customHeight="1">
      <c r="A7" s="87"/>
      <c r="B7" s="104" t="s">
        <v>119</v>
      </c>
      <c r="C7" s="44"/>
      <c r="D7" s="44"/>
      <c r="E7" s="44"/>
      <c r="F7" s="44"/>
      <c r="G7" s="44"/>
      <c r="H7" s="44"/>
      <c r="I7" s="44"/>
      <c r="J7" s="45"/>
    </row>
    <row r="8" spans="1:10" s="31" customFormat="1" ht="15" customHeight="1">
      <c r="A8" s="87"/>
      <c r="B8" s="345" t="s">
        <v>153</v>
      </c>
      <c r="C8" s="345"/>
      <c r="D8" s="345"/>
      <c r="E8" s="345"/>
      <c r="F8" s="345"/>
      <c r="G8" s="345"/>
      <c r="H8" s="345"/>
      <c r="I8" s="345"/>
      <c r="J8" s="45"/>
    </row>
    <row r="9" spans="1:10" s="31" customFormat="1" ht="15" customHeight="1">
      <c r="A9" s="164"/>
      <c r="B9" s="345"/>
      <c r="C9" s="345"/>
      <c r="D9" s="345"/>
      <c r="E9" s="345"/>
      <c r="F9" s="345"/>
      <c r="G9" s="345"/>
      <c r="H9" s="345"/>
      <c r="I9" s="345"/>
      <c r="J9" s="45"/>
    </row>
    <row r="10" spans="1:10" s="31" customFormat="1" ht="7.5" customHeight="1">
      <c r="A10" s="87"/>
      <c r="B10" s="13"/>
      <c r="C10" s="13"/>
      <c r="D10" s="13"/>
      <c r="E10" s="13"/>
      <c r="F10" s="13"/>
      <c r="G10" s="13"/>
      <c r="H10" s="13"/>
      <c r="I10" s="13"/>
      <c r="J10" s="45"/>
    </row>
    <row r="11" spans="1:10" s="31" customFormat="1" ht="15" customHeight="1">
      <c r="A11" s="87"/>
      <c r="B11" s="104" t="s">
        <v>118</v>
      </c>
      <c r="C11" s="44"/>
      <c r="D11" s="44"/>
      <c r="E11" s="44"/>
      <c r="F11" s="44"/>
      <c r="G11" s="44"/>
      <c r="H11" s="44"/>
      <c r="I11" s="44"/>
      <c r="J11" s="45"/>
    </row>
    <row r="12" spans="1:10" s="31" customFormat="1" ht="12.6" customHeight="1">
      <c r="A12" s="87"/>
      <c r="B12" s="348" t="s">
        <v>148</v>
      </c>
      <c r="C12" s="348"/>
      <c r="D12" s="348"/>
      <c r="E12" s="348"/>
      <c r="F12" s="348"/>
      <c r="G12" s="348"/>
      <c r="H12" s="348"/>
      <c r="I12" s="348"/>
      <c r="J12" s="45"/>
    </row>
    <row r="13" spans="1:10" s="31" customFormat="1" ht="12.6" customHeight="1">
      <c r="A13" s="87"/>
      <c r="B13" s="348"/>
      <c r="C13" s="348"/>
      <c r="D13" s="348"/>
      <c r="E13" s="348"/>
      <c r="F13" s="348"/>
      <c r="G13" s="348"/>
      <c r="H13" s="348"/>
      <c r="I13" s="348"/>
      <c r="J13" s="45"/>
    </row>
    <row r="14" spans="1:10" s="31" customFormat="1" ht="12.6" customHeight="1">
      <c r="A14" s="87"/>
      <c r="B14" s="348"/>
      <c r="C14" s="348"/>
      <c r="D14" s="348"/>
      <c r="E14" s="348"/>
      <c r="F14" s="348"/>
      <c r="G14" s="348"/>
      <c r="H14" s="348"/>
      <c r="I14" s="348"/>
      <c r="J14" s="45"/>
    </row>
    <row r="15" spans="1:10" s="31" customFormat="1" ht="12.6" customHeight="1">
      <c r="A15" s="87"/>
      <c r="B15" s="348"/>
      <c r="C15" s="348"/>
      <c r="D15" s="348"/>
      <c r="E15" s="348"/>
      <c r="F15" s="348"/>
      <c r="G15" s="348"/>
      <c r="H15" s="348"/>
      <c r="I15" s="348"/>
      <c r="J15" s="45"/>
    </row>
    <row r="16" spans="1:10" s="31" customFormat="1" ht="12.6" customHeight="1">
      <c r="A16" s="87"/>
      <c r="B16" s="348"/>
      <c r="C16" s="348"/>
      <c r="D16" s="348"/>
      <c r="E16" s="348"/>
      <c r="F16" s="348"/>
      <c r="G16" s="348"/>
      <c r="H16" s="348"/>
      <c r="I16" s="348"/>
      <c r="J16" s="45"/>
    </row>
    <row r="17" spans="1:13" s="31" customFormat="1" ht="19.5" customHeight="1">
      <c r="A17" s="165"/>
      <c r="B17" s="348"/>
      <c r="C17" s="348"/>
      <c r="D17" s="348"/>
      <c r="E17" s="348"/>
      <c r="F17" s="348"/>
      <c r="G17" s="348"/>
      <c r="H17" s="348"/>
      <c r="I17" s="348"/>
      <c r="J17" s="45"/>
    </row>
    <row r="18" spans="1:13" s="31" customFormat="1" ht="15" customHeight="1">
      <c r="A18" s="165"/>
      <c r="B18" s="195"/>
      <c r="C18" s="195"/>
      <c r="D18" s="195"/>
      <c r="E18" s="195"/>
      <c r="F18" s="195"/>
      <c r="G18" s="195"/>
      <c r="H18" s="195"/>
      <c r="I18" s="195"/>
      <c r="J18" s="45"/>
    </row>
    <row r="19" spans="1:13" s="31" customFormat="1" ht="7.5" customHeight="1">
      <c r="A19" s="87"/>
      <c r="B19" s="158"/>
      <c r="C19" s="158"/>
      <c r="D19" s="158"/>
      <c r="E19" s="159"/>
      <c r="F19" s="160"/>
      <c r="G19" s="157"/>
      <c r="H19" s="44"/>
      <c r="I19" s="44"/>
      <c r="J19" s="45"/>
    </row>
    <row r="20" spans="1:13" s="31" customFormat="1" ht="15" customHeight="1">
      <c r="A20" s="87"/>
      <c r="B20" s="44"/>
      <c r="C20" s="44"/>
      <c r="D20" s="44"/>
      <c r="E20" s="44"/>
      <c r="F20" s="44"/>
      <c r="G20" s="12"/>
      <c r="H20" s="44"/>
      <c r="I20" s="44"/>
      <c r="J20" s="45"/>
    </row>
    <row r="21" spans="1:13" s="31" customFormat="1" ht="17.25" customHeight="1">
      <c r="A21" s="186"/>
      <c r="B21" s="13" t="s">
        <v>128</v>
      </c>
      <c r="C21" s="44"/>
      <c r="D21" s="44"/>
      <c r="E21" s="44"/>
      <c r="F21" s="49" t="s">
        <v>115</v>
      </c>
      <c r="G21" s="196"/>
      <c r="H21" s="53" t="s">
        <v>39</v>
      </c>
      <c r="I21" s="53" t="s">
        <v>113</v>
      </c>
      <c r="J21" s="51"/>
      <c r="M21" s="44"/>
    </row>
    <row r="22" spans="1:13" s="31" customFormat="1" ht="7.5" customHeight="1">
      <c r="A22" s="87"/>
      <c r="B22" s="189"/>
      <c r="C22" s="44"/>
      <c r="D22" s="44"/>
      <c r="E22" s="44"/>
      <c r="F22" s="92"/>
      <c r="G22" s="95"/>
      <c r="H22" s="97"/>
      <c r="I22" s="97"/>
      <c r="J22" s="51"/>
      <c r="M22" s="90"/>
    </row>
    <row r="23" spans="1:13" s="31" customFormat="1" ht="30" customHeight="1">
      <c r="A23" s="87"/>
      <c r="B23" s="44" t="s">
        <v>121</v>
      </c>
      <c r="C23" s="44"/>
      <c r="D23" s="44"/>
      <c r="E23" s="128"/>
      <c r="F23" s="49" t="s">
        <v>114</v>
      </c>
      <c r="G23" s="197"/>
      <c r="H23" s="53" t="s">
        <v>39</v>
      </c>
      <c r="I23" s="53" t="s">
        <v>113</v>
      </c>
      <c r="J23" s="51"/>
    </row>
    <row r="24" spans="1:13" ht="7.5" customHeight="1" thickBot="1">
      <c r="A24" s="42"/>
      <c r="B24" s="12"/>
      <c r="C24" s="5"/>
      <c r="D24" s="12"/>
      <c r="E24" s="5"/>
      <c r="F24" s="63"/>
      <c r="G24" s="155"/>
      <c r="H24" s="12"/>
      <c r="I24" s="12"/>
      <c r="J24" s="45"/>
    </row>
    <row r="25" spans="1:13" ht="17.25" customHeight="1" thickBot="1">
      <c r="A25" s="42"/>
      <c r="B25" s="346" t="s">
        <v>135</v>
      </c>
      <c r="C25" s="347"/>
      <c r="D25" s="347"/>
      <c r="E25" s="347"/>
      <c r="F25" s="49" t="s">
        <v>120</v>
      </c>
      <c r="G25" s="167" t="str">
        <f>IF(OR(G23="",G21=""),"",(G21/G23)*100-100)</f>
        <v/>
      </c>
      <c r="H25" s="62" t="s">
        <v>96</v>
      </c>
      <c r="I25" s="62"/>
      <c r="J25" s="156"/>
    </row>
    <row r="26" spans="1:13" ht="11.25" customHeight="1">
      <c r="A26" s="42"/>
      <c r="B26" s="347"/>
      <c r="C26" s="347"/>
      <c r="D26" s="347"/>
      <c r="E26" s="347"/>
      <c r="F26" s="63"/>
      <c r="G26" s="161"/>
      <c r="H26" s="161"/>
      <c r="I26" s="62"/>
      <c r="J26" s="156"/>
    </row>
    <row r="27" spans="1:13" ht="15.75" customHeight="1">
      <c r="A27" s="42"/>
      <c r="B27" s="344" t="s">
        <v>117</v>
      </c>
      <c r="C27" s="344"/>
      <c r="D27" s="163">
        <f>IF(I3="誘導加熱式",10,5)</f>
        <v>5</v>
      </c>
      <c r="E27" s="160">
        <f>IF(I3="誘導加熱式",-10,-10)</f>
        <v>-10</v>
      </c>
      <c r="G27" s="63"/>
      <c r="H27" s="155"/>
      <c r="I27" s="12"/>
      <c r="J27" s="45"/>
    </row>
    <row r="28" spans="1:13" ht="7.5" customHeight="1">
      <c r="A28" s="42"/>
      <c r="B28" s="168"/>
      <c r="C28" s="168"/>
      <c r="D28" s="168"/>
      <c r="E28" s="163"/>
      <c r="F28" s="160"/>
      <c r="G28" s="63"/>
      <c r="H28" s="155"/>
      <c r="I28" s="12"/>
      <c r="J28" s="45"/>
    </row>
    <row r="29" spans="1:13" ht="15" customHeight="1">
      <c r="A29" s="42"/>
      <c r="B29" s="62" t="s">
        <v>1</v>
      </c>
      <c r="C29" s="12"/>
      <c r="D29" s="12"/>
      <c r="E29" s="12"/>
      <c r="F29" s="12"/>
      <c r="G29" s="12"/>
      <c r="H29" s="12"/>
      <c r="I29" s="44"/>
      <c r="J29" s="45"/>
    </row>
    <row r="30" spans="1:13" ht="15" customHeight="1">
      <c r="A30" s="42"/>
      <c r="B30" s="62"/>
      <c r="C30" s="12"/>
      <c r="D30" s="12"/>
      <c r="E30" s="12"/>
      <c r="F30" s="12"/>
      <c r="G30" s="12"/>
      <c r="H30" s="12"/>
      <c r="I30" s="44"/>
      <c r="J30" s="45"/>
    </row>
    <row r="31" spans="1:13" ht="15" customHeight="1">
      <c r="A31" s="42"/>
      <c r="B31" s="44"/>
      <c r="C31" s="12"/>
      <c r="D31" s="12"/>
      <c r="E31" s="12"/>
      <c r="F31" s="12"/>
      <c r="G31" s="12"/>
      <c r="H31" s="12"/>
      <c r="I31" s="44"/>
      <c r="J31" s="45"/>
    </row>
    <row r="32" spans="1:13" ht="15" customHeight="1">
      <c r="A32" s="42"/>
      <c r="B32" s="44"/>
      <c r="C32" s="12"/>
      <c r="D32" s="12"/>
      <c r="E32" s="12"/>
      <c r="F32" s="12"/>
      <c r="G32" s="12"/>
      <c r="H32" s="12"/>
      <c r="I32" s="44"/>
      <c r="J32" s="45"/>
    </row>
    <row r="33" spans="1:19" ht="15" customHeight="1">
      <c r="A33" s="42"/>
      <c r="B33" s="44"/>
      <c r="C33" s="12"/>
      <c r="D33" s="12"/>
      <c r="E33" s="12"/>
      <c r="F33" s="12"/>
      <c r="G33" s="12"/>
      <c r="H33" s="12"/>
      <c r="I33" s="44"/>
      <c r="J33" s="45"/>
    </row>
    <row r="34" spans="1:19" ht="15" customHeight="1">
      <c r="A34" s="42"/>
      <c r="B34" s="44"/>
      <c r="C34" s="12"/>
      <c r="D34" s="12"/>
      <c r="E34" s="12"/>
      <c r="F34" s="12"/>
      <c r="G34" s="12"/>
      <c r="H34" s="12"/>
      <c r="I34" s="44"/>
      <c r="J34" s="45"/>
    </row>
    <row r="35" spans="1:19" ht="15" customHeight="1">
      <c r="A35" s="42"/>
      <c r="B35" s="44"/>
      <c r="C35" s="12"/>
      <c r="D35" s="12"/>
      <c r="E35" s="12"/>
      <c r="F35" s="12"/>
      <c r="G35" s="12"/>
      <c r="H35" s="12"/>
      <c r="I35" s="44"/>
      <c r="J35" s="45"/>
      <c r="S35" s="90"/>
    </row>
    <row r="36" spans="1:19" ht="15" customHeight="1">
      <c r="A36" s="42"/>
      <c r="B36" s="44"/>
      <c r="C36" s="12"/>
      <c r="D36" s="12"/>
      <c r="E36" s="12"/>
      <c r="F36" s="12"/>
      <c r="G36" s="12"/>
      <c r="H36" s="12"/>
      <c r="I36" s="44"/>
      <c r="J36" s="45"/>
    </row>
    <row r="37" spans="1:19" ht="15" customHeight="1">
      <c r="A37" s="42"/>
      <c r="B37" s="44"/>
      <c r="C37" s="12"/>
      <c r="D37" s="12"/>
      <c r="E37" s="12"/>
      <c r="F37" s="12"/>
      <c r="G37" s="12"/>
      <c r="H37" s="12"/>
      <c r="I37" s="44"/>
      <c r="J37" s="45"/>
    </row>
    <row r="38" spans="1:19" ht="15" customHeight="1">
      <c r="A38" s="42"/>
      <c r="B38" s="44"/>
      <c r="C38" s="44"/>
      <c r="D38" s="44"/>
      <c r="E38" s="44"/>
      <c r="F38" s="44"/>
      <c r="G38" s="44"/>
      <c r="H38" s="44"/>
      <c r="I38" s="44"/>
      <c r="J38" s="45"/>
    </row>
    <row r="39" spans="1:19" ht="15" customHeight="1">
      <c r="A39" s="42"/>
      <c r="B39" s="44"/>
      <c r="C39" s="44"/>
      <c r="D39" s="44"/>
      <c r="E39" s="44"/>
      <c r="F39" s="44"/>
      <c r="G39" s="44"/>
      <c r="H39" s="44"/>
      <c r="I39" s="44"/>
      <c r="J39" s="45"/>
    </row>
    <row r="40" spans="1:19" ht="4.5" customHeight="1">
      <c r="A40" s="42"/>
      <c r="B40" s="44"/>
      <c r="C40" s="5"/>
      <c r="D40" s="44"/>
      <c r="E40" s="44"/>
      <c r="F40" s="44"/>
      <c r="G40" s="44"/>
      <c r="H40" s="44"/>
      <c r="I40" s="44"/>
      <c r="J40" s="45"/>
    </row>
    <row r="41" spans="1:19" ht="16.5" customHeight="1">
      <c r="A41" s="42"/>
      <c r="B41" s="44"/>
      <c r="C41" s="5"/>
      <c r="D41" s="44"/>
      <c r="E41" s="44"/>
      <c r="F41" s="44"/>
      <c r="G41" s="44"/>
      <c r="H41" s="44"/>
      <c r="I41" s="44"/>
      <c r="J41" s="45"/>
    </row>
    <row r="42" spans="1:19" ht="12" customHeight="1">
      <c r="A42" s="42"/>
      <c r="B42" s="62" t="s">
        <v>116</v>
      </c>
      <c r="C42" s="5"/>
      <c r="D42" s="44"/>
      <c r="E42" s="44"/>
      <c r="F42" s="44"/>
      <c r="G42" s="44"/>
      <c r="H42" s="44"/>
      <c r="I42" s="44"/>
      <c r="J42" s="45"/>
    </row>
    <row r="43" spans="1:19" ht="15" customHeight="1">
      <c r="A43" s="42"/>
      <c r="B43" s="5"/>
      <c r="C43" s="44"/>
      <c r="D43" s="44"/>
      <c r="E43" s="44"/>
      <c r="F43" s="44"/>
      <c r="G43" s="44"/>
      <c r="H43" s="44"/>
      <c r="I43" s="44"/>
      <c r="J43" s="45"/>
    </row>
    <row r="44" spans="1:19" ht="15" customHeight="1">
      <c r="A44" s="42"/>
      <c r="B44" s="44"/>
      <c r="C44" s="44"/>
      <c r="D44" s="44"/>
      <c r="E44" s="44"/>
      <c r="F44" s="44"/>
      <c r="G44" s="44"/>
      <c r="H44" s="44"/>
      <c r="I44" s="44"/>
      <c r="J44" s="45"/>
    </row>
    <row r="45" spans="1:19" ht="15" customHeight="1">
      <c r="A45" s="42"/>
      <c r="B45" s="44"/>
      <c r="C45" s="44"/>
      <c r="D45" s="44"/>
      <c r="E45" s="44"/>
      <c r="F45" s="44"/>
      <c r="G45" s="44"/>
      <c r="H45" s="44"/>
      <c r="I45" s="44"/>
      <c r="J45" s="45"/>
    </row>
    <row r="46" spans="1:19" ht="15" customHeight="1">
      <c r="A46" s="42"/>
      <c r="B46" s="44"/>
      <c r="C46" s="44"/>
      <c r="D46" s="44"/>
      <c r="E46" s="44"/>
      <c r="F46" s="44"/>
      <c r="G46" s="44"/>
      <c r="H46" s="44"/>
      <c r="I46" s="44"/>
      <c r="J46" s="45"/>
    </row>
    <row r="47" spans="1:19" ht="15" customHeight="1">
      <c r="A47" s="42"/>
      <c r="B47" s="44"/>
      <c r="C47" s="44"/>
      <c r="D47" s="44"/>
      <c r="E47" s="44"/>
      <c r="F47" s="44"/>
      <c r="G47" s="44"/>
      <c r="H47" s="44"/>
      <c r="I47" s="44"/>
      <c r="J47" s="45"/>
    </row>
    <row r="48" spans="1:19" ht="15" customHeight="1">
      <c r="A48" s="42"/>
      <c r="B48" s="44"/>
      <c r="C48" s="44"/>
      <c r="D48" s="44"/>
      <c r="E48" s="44"/>
      <c r="F48" s="44"/>
      <c r="G48" s="44"/>
      <c r="H48" s="44"/>
      <c r="I48" s="44"/>
      <c r="J48" s="45"/>
    </row>
    <row r="49" spans="1:10" ht="15" customHeight="1">
      <c r="A49" s="42"/>
      <c r="B49" s="44"/>
      <c r="C49" s="44"/>
      <c r="D49" s="44"/>
      <c r="E49" s="44"/>
      <c r="F49" s="44"/>
      <c r="G49" s="44"/>
      <c r="H49" s="44"/>
      <c r="I49" s="44"/>
      <c r="J49" s="45"/>
    </row>
    <row r="50" spans="1:10" ht="15" customHeight="1">
      <c r="A50" s="42"/>
      <c r="B50" s="44"/>
      <c r="C50" s="44"/>
      <c r="D50" s="44"/>
      <c r="E50" s="44"/>
      <c r="F50" s="44"/>
      <c r="G50" s="44"/>
      <c r="H50" s="44"/>
      <c r="I50" s="44"/>
      <c r="J50" s="45"/>
    </row>
    <row r="51" spans="1:10" ht="15" customHeight="1">
      <c r="A51" s="42"/>
      <c r="B51" s="44"/>
      <c r="C51" s="44"/>
      <c r="D51" s="44"/>
      <c r="E51" s="44"/>
      <c r="F51" s="44"/>
      <c r="G51" s="44"/>
      <c r="H51" s="44"/>
      <c r="I51" s="44"/>
      <c r="J51" s="45"/>
    </row>
    <row r="52" spans="1:10" ht="15" customHeight="1">
      <c r="A52" s="42"/>
      <c r="B52" s="44"/>
      <c r="C52" s="44"/>
      <c r="D52" s="44"/>
      <c r="E52" s="44"/>
      <c r="F52" s="44"/>
      <c r="G52" s="44"/>
      <c r="H52" s="44"/>
      <c r="I52" s="44"/>
      <c r="J52" s="45"/>
    </row>
    <row r="53" spans="1:10" ht="11.25" customHeight="1">
      <c r="A53" s="42"/>
      <c r="B53" s="44"/>
      <c r="C53" s="44"/>
      <c r="D53" s="44"/>
      <c r="E53" s="44"/>
      <c r="F53" s="44"/>
      <c r="G53" s="44"/>
      <c r="H53" s="44"/>
      <c r="I53" s="44"/>
      <c r="J53" s="45"/>
    </row>
    <row r="54" spans="1:10" ht="11.25" customHeight="1">
      <c r="A54" s="42"/>
      <c r="B54" s="44"/>
      <c r="C54" s="44"/>
      <c r="D54" s="44"/>
      <c r="E54" s="44"/>
      <c r="F54" s="44"/>
      <c r="G54" s="44"/>
      <c r="H54" s="44"/>
      <c r="I54" s="44"/>
      <c r="J54" s="45"/>
    </row>
    <row r="55" spans="1:10" ht="23.25" customHeight="1" thickBot="1">
      <c r="A55" s="68"/>
      <c r="B55" s="55"/>
      <c r="C55" s="55"/>
      <c r="D55" s="55"/>
      <c r="E55" s="55"/>
      <c r="F55" s="55"/>
      <c r="G55" s="55"/>
      <c r="H55" s="55"/>
      <c r="I55" s="55"/>
      <c r="J55" s="70"/>
    </row>
    <row r="56" spans="1:10" s="31" customFormat="1" ht="15" customHeight="1">
      <c r="A56" s="44"/>
      <c r="B56" s="44"/>
      <c r="C56" s="44"/>
      <c r="D56" s="44"/>
      <c r="E56" s="44"/>
      <c r="F56" s="44"/>
      <c r="G56" s="44"/>
      <c r="H56" s="44"/>
      <c r="I56" s="44"/>
      <c r="J56" s="44"/>
    </row>
    <row r="57" spans="1:10" s="31" customFormat="1" ht="27" customHeight="1">
      <c r="A57" s="44"/>
      <c r="B57" s="44"/>
      <c r="C57" s="44"/>
      <c r="D57" s="44"/>
      <c r="E57" s="44"/>
      <c r="F57" s="44"/>
      <c r="G57" s="44"/>
      <c r="H57" s="44"/>
      <c r="I57" s="44"/>
      <c r="J57" s="44"/>
    </row>
    <row r="58" spans="1:10" ht="21" customHeight="1">
      <c r="A58" s="5"/>
      <c r="B58" s="5"/>
      <c r="C58" s="5"/>
      <c r="D58" s="5"/>
      <c r="E58" s="5"/>
      <c r="F58" s="5"/>
      <c r="G58" s="5"/>
      <c r="H58" s="5"/>
      <c r="I58" s="5"/>
      <c r="J58" s="5"/>
    </row>
    <row r="105" ht="12.75" customHeight="1"/>
    <row r="114" spans="3:3">
      <c r="C114" s="176"/>
    </row>
    <row r="158" ht="14.25" customHeight="1"/>
    <row r="159" ht="12.75" customHeight="1"/>
  </sheetData>
  <sheetProtection password="89E8" sheet="1" objects="1" scenarios="1" selectLockedCells="1"/>
  <mergeCells count="11">
    <mergeCell ref="B27:C27"/>
    <mergeCell ref="B8:I9"/>
    <mergeCell ref="B25:E26"/>
    <mergeCell ref="B12:I17"/>
    <mergeCell ref="A2:J2"/>
    <mergeCell ref="B3:H3"/>
    <mergeCell ref="I3:J3"/>
    <mergeCell ref="B4:E4"/>
    <mergeCell ref="G4:J4"/>
    <mergeCell ref="C5:D5"/>
    <mergeCell ref="A5:B5"/>
  </mergeCells>
  <phoneticPr fontId="3"/>
  <conditionalFormatting sqref="G25">
    <cfRule type="expression" dxfId="4" priority="29" stopIfTrue="1">
      <formula>OR(+$G$25&gt;$D$27,$G$25&lt;$E$27)</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view="pageBreakPreview" zoomScaleNormal="100" zoomScaleSheetLayoutView="100" workbookViewId="0">
      <selection activeCell="C5" sqref="C5:D5"/>
    </sheetView>
  </sheetViews>
  <sheetFormatPr defaultRowHeight="13.5"/>
  <cols>
    <col min="1" max="1" width="10.5" style="1" customWidth="1"/>
    <col min="2" max="2" width="9.125" style="1" customWidth="1"/>
    <col min="3" max="3" width="11.625" style="1" customWidth="1"/>
    <col min="4" max="4" width="10.25" style="1" customWidth="1"/>
    <col min="5" max="5" width="7" style="1" customWidth="1"/>
    <col min="6" max="6" width="7.75" style="1" customWidth="1"/>
    <col min="7" max="9" width="8.125" style="1" customWidth="1"/>
    <col min="10" max="10" width="8.625" style="1" customWidth="1"/>
    <col min="11" max="11" width="5.625" style="1" customWidth="1"/>
    <col min="12" max="16384" width="9" style="1"/>
  </cols>
  <sheetData>
    <row r="1" spans="1:10" ht="15" customHeight="1" thickBot="1"/>
    <row r="2" spans="1:10" s="31" customFormat="1" ht="19.5" customHeight="1" thickBot="1">
      <c r="A2" s="349" t="str">
        <f>+表紙!A2</f>
        <v>業務用厨房熱機器等性能測定結果　【電気機器】</v>
      </c>
      <c r="B2" s="350"/>
      <c r="C2" s="350"/>
      <c r="D2" s="350"/>
      <c r="E2" s="350"/>
      <c r="F2" s="350"/>
      <c r="G2" s="350"/>
      <c r="H2" s="350"/>
      <c r="I2" s="350"/>
      <c r="J2" s="351"/>
    </row>
    <row r="3" spans="1:10" s="31" customFormat="1" ht="28.5" customHeight="1" thickTop="1">
      <c r="A3" s="32" t="s">
        <v>162</v>
      </c>
      <c r="B3" s="352" t="str">
        <f>表紙!B3&amp;"　　（２．熱効率）"</f>
        <v>　テーブルレンジ、　ローレンジ、　卓上レンジ、　中華レンジ　(選択してください)　　（２．熱効率）</v>
      </c>
      <c r="C3" s="353"/>
      <c r="D3" s="353"/>
      <c r="E3" s="353"/>
      <c r="F3" s="353"/>
      <c r="G3" s="353"/>
      <c r="H3" s="354"/>
      <c r="I3" s="355" t="str">
        <f>IF(+表紙!$C$12="選択してください","",+表紙!$C$12)</f>
        <v/>
      </c>
      <c r="J3" s="356"/>
    </row>
    <row r="4" spans="1:10" s="31" customFormat="1" ht="20.100000000000001" customHeight="1" thickBot="1">
      <c r="A4" s="6" t="s">
        <v>3</v>
      </c>
      <c r="B4" s="374" t="str">
        <f>IF(表紙!$B$6=0,"",表紙!$B$6)</f>
        <v/>
      </c>
      <c r="C4" s="357"/>
      <c r="D4" s="358"/>
      <c r="E4" s="359"/>
      <c r="F4" s="33" t="s">
        <v>4</v>
      </c>
      <c r="G4" s="360" t="str">
        <f>IF(表紙!$G$5=0,"",表紙!$G$5)</f>
        <v/>
      </c>
      <c r="H4" s="361"/>
      <c r="I4" s="361"/>
      <c r="J4" s="362"/>
    </row>
    <row r="5" spans="1:10" s="31" customFormat="1" ht="14.25" customHeight="1">
      <c r="A5" s="34" t="s">
        <v>21</v>
      </c>
      <c r="B5" s="367" t="s">
        <v>48</v>
      </c>
      <c r="C5" s="369"/>
      <c r="D5" s="369"/>
      <c r="E5" s="302" t="s">
        <v>40</v>
      </c>
      <c r="F5" s="77"/>
      <c r="G5" s="367" t="s">
        <v>27</v>
      </c>
      <c r="H5" s="77"/>
      <c r="I5" s="302" t="s">
        <v>28</v>
      </c>
      <c r="J5" s="79"/>
    </row>
    <row r="6" spans="1:10" s="31" customFormat="1" ht="14.25" customHeight="1" thickBot="1">
      <c r="A6" s="6" t="s">
        <v>22</v>
      </c>
      <c r="B6" s="368"/>
      <c r="C6" s="366"/>
      <c r="D6" s="366"/>
      <c r="E6" s="343"/>
      <c r="F6" s="78"/>
      <c r="G6" s="368"/>
      <c r="H6" s="78"/>
      <c r="I6" s="343"/>
      <c r="J6" s="80"/>
    </row>
    <row r="7" spans="1:10" ht="22.5" customHeight="1">
      <c r="A7" s="42"/>
      <c r="B7" s="43" t="s">
        <v>53</v>
      </c>
      <c r="C7" s="44"/>
      <c r="D7" s="44"/>
      <c r="F7" s="44"/>
      <c r="G7" s="110" t="str">
        <f>IF(表紙!$I$17="JIS S2103に準じた試験","記入不要","")</f>
        <v/>
      </c>
      <c r="H7" s="44"/>
      <c r="I7" s="44"/>
      <c r="J7" s="45"/>
    </row>
    <row r="8" spans="1:10" ht="15" customHeight="1">
      <c r="A8" s="42"/>
      <c r="B8" s="43"/>
      <c r="C8" s="44"/>
      <c r="D8" s="152" t="s">
        <v>104</v>
      </c>
      <c r="F8" s="44"/>
      <c r="G8" s="110"/>
      <c r="H8" s="44"/>
      <c r="I8" s="44"/>
      <c r="J8" s="45"/>
    </row>
    <row r="9" spans="1:10" ht="15" customHeight="1">
      <c r="A9" s="46"/>
      <c r="B9" s="5"/>
      <c r="C9" s="370" t="s">
        <v>156</v>
      </c>
      <c r="D9" s="370"/>
      <c r="E9" s="370"/>
      <c r="F9" s="370"/>
      <c r="G9" s="370"/>
      <c r="H9" s="370"/>
      <c r="I9" s="370"/>
      <c r="J9" s="45"/>
    </row>
    <row r="10" spans="1:10" ht="15" customHeight="1">
      <c r="A10" s="46"/>
      <c r="B10" s="47"/>
      <c r="C10" s="370"/>
      <c r="D10" s="370"/>
      <c r="E10" s="370"/>
      <c r="F10" s="370"/>
      <c r="G10" s="370"/>
      <c r="H10" s="370"/>
      <c r="I10" s="370"/>
      <c r="J10" s="45"/>
    </row>
    <row r="11" spans="1:10" ht="15" customHeight="1">
      <c r="A11" s="46"/>
      <c r="B11" s="47"/>
      <c r="C11" s="370"/>
      <c r="D11" s="370"/>
      <c r="E11" s="370"/>
      <c r="F11" s="370"/>
      <c r="G11" s="370"/>
      <c r="H11" s="370"/>
      <c r="I11" s="370"/>
      <c r="J11" s="45"/>
    </row>
    <row r="12" spans="1:10" ht="15" customHeight="1">
      <c r="A12" s="46"/>
      <c r="B12" s="47"/>
      <c r="C12" s="370"/>
      <c r="D12" s="370"/>
      <c r="E12" s="370"/>
      <c r="F12" s="370"/>
      <c r="G12" s="370"/>
      <c r="H12" s="370"/>
      <c r="I12" s="370"/>
      <c r="J12" s="45"/>
    </row>
    <row r="13" spans="1:10" ht="15" customHeight="1">
      <c r="A13" s="42"/>
      <c r="B13" s="44"/>
      <c r="C13" s="370"/>
      <c r="D13" s="370"/>
      <c r="E13" s="370"/>
      <c r="F13" s="370"/>
      <c r="G13" s="370"/>
      <c r="H13" s="370"/>
      <c r="I13" s="370"/>
      <c r="J13" s="45"/>
    </row>
    <row r="14" spans="1:10" ht="15" customHeight="1">
      <c r="A14" s="42"/>
      <c r="B14" s="44"/>
      <c r="C14" s="370"/>
      <c r="D14" s="370"/>
      <c r="E14" s="370"/>
      <c r="F14" s="370"/>
      <c r="G14" s="370"/>
      <c r="H14" s="370"/>
      <c r="I14" s="370"/>
      <c r="J14" s="45"/>
    </row>
    <row r="15" spans="1:10" ht="15" customHeight="1">
      <c r="A15" s="42"/>
      <c r="B15" s="44"/>
      <c r="C15" s="48"/>
      <c r="D15" s="12"/>
      <c r="E15" s="13"/>
      <c r="F15" s="44"/>
      <c r="G15" s="44"/>
      <c r="H15" s="44"/>
      <c r="I15" s="44"/>
      <c r="J15" s="45"/>
    </row>
    <row r="16" spans="1:10" ht="21.75" customHeight="1">
      <c r="A16" s="42"/>
      <c r="B16" s="44"/>
      <c r="C16" s="5"/>
      <c r="D16" s="44"/>
      <c r="E16" s="104"/>
      <c r="F16" s="44"/>
      <c r="G16" s="188" t="s">
        <v>154</v>
      </c>
      <c r="H16" s="188" t="s">
        <v>155</v>
      </c>
      <c r="I16" s="44"/>
      <c r="J16" s="45"/>
    </row>
    <row r="17" spans="1:14" ht="17.25" customHeight="1">
      <c r="A17" s="42"/>
      <c r="C17" s="44" t="s">
        <v>74</v>
      </c>
      <c r="D17" s="44"/>
      <c r="E17" s="5"/>
      <c r="F17" s="49" t="s">
        <v>80</v>
      </c>
      <c r="G17" s="194" t="str">
        <f>IF(表紙!F34&lt;&gt;"",表紙!F34,"")</f>
        <v/>
      </c>
      <c r="H17" s="194" t="str">
        <f>+G17</f>
        <v/>
      </c>
      <c r="I17" s="50" t="s">
        <v>57</v>
      </c>
      <c r="J17" s="51" t="s">
        <v>54</v>
      </c>
    </row>
    <row r="18" spans="1:14" ht="17.25" customHeight="1">
      <c r="A18" s="42"/>
      <c r="C18" s="44" t="s">
        <v>76</v>
      </c>
      <c r="D18" s="44"/>
      <c r="E18" s="5"/>
      <c r="F18" s="49" t="s">
        <v>82</v>
      </c>
      <c r="G18" s="82"/>
      <c r="H18" s="82"/>
      <c r="I18" s="50" t="s">
        <v>101</v>
      </c>
      <c r="J18" s="51" t="s">
        <v>10</v>
      </c>
    </row>
    <row r="19" spans="1:14" ht="17.25" customHeight="1">
      <c r="A19" s="42"/>
      <c r="C19" s="44" t="s">
        <v>75</v>
      </c>
      <c r="D19" s="44"/>
      <c r="E19" s="5"/>
      <c r="F19" s="49" t="s">
        <v>81</v>
      </c>
      <c r="G19" s="82"/>
      <c r="H19" s="82"/>
      <c r="I19" s="50" t="s">
        <v>0</v>
      </c>
      <c r="J19" s="51" t="s">
        <v>10</v>
      </c>
    </row>
    <row r="20" spans="1:14" ht="17.25" customHeight="1">
      <c r="A20" s="42"/>
      <c r="C20" s="44" t="s">
        <v>72</v>
      </c>
      <c r="D20" s="44"/>
      <c r="E20" s="5"/>
      <c r="F20" s="49" t="s">
        <v>83</v>
      </c>
      <c r="G20" s="85"/>
      <c r="H20" s="83"/>
      <c r="I20" s="50" t="s">
        <v>59</v>
      </c>
      <c r="J20" s="51" t="s">
        <v>8</v>
      </c>
    </row>
    <row r="21" spans="1:14" ht="16.5" customHeight="1">
      <c r="A21" s="42"/>
      <c r="C21" s="187" t="s">
        <v>149</v>
      </c>
      <c r="D21" s="189"/>
      <c r="E21" s="5"/>
      <c r="F21" s="49" t="s">
        <v>79</v>
      </c>
      <c r="G21" s="52">
        <v>4.1900000000000004</v>
      </c>
      <c r="H21" s="52">
        <v>4.1900000000000004</v>
      </c>
      <c r="I21" s="53" t="s">
        <v>97</v>
      </c>
      <c r="J21" s="101"/>
    </row>
    <row r="22" spans="1:14" ht="6" customHeight="1" thickBot="1">
      <c r="A22" s="42"/>
      <c r="C22" s="5"/>
      <c r="D22" s="44"/>
      <c r="E22" s="5"/>
      <c r="F22" s="54"/>
      <c r="G22" s="55"/>
      <c r="H22" s="55"/>
      <c r="I22" s="50"/>
      <c r="J22" s="51"/>
    </row>
    <row r="23" spans="1:14" ht="17.25" customHeight="1" thickBot="1">
      <c r="A23" s="42"/>
      <c r="C23" s="44" t="s">
        <v>157</v>
      </c>
      <c r="D23" s="5"/>
      <c r="E23" s="5"/>
      <c r="F23" s="56" t="s">
        <v>84</v>
      </c>
      <c r="G23" s="57" t="str">
        <f>IF(COUNTBLANK(G17:G20)=0,(G17*G21*(G18-G19))/(36*G20),"")</f>
        <v/>
      </c>
      <c r="H23" s="57" t="str">
        <f>IF(COUNTBLANK(H17:H20)=0,(H17*H21*(H18-H19))/(36*H20),"")</f>
        <v/>
      </c>
      <c r="I23" s="62" t="s">
        <v>96</v>
      </c>
      <c r="J23" s="51" t="s">
        <v>10</v>
      </c>
    </row>
    <row r="24" spans="1:14" ht="6" customHeight="1" thickBot="1">
      <c r="A24" s="42"/>
      <c r="B24" s="12"/>
      <c r="C24" s="12"/>
      <c r="D24" s="5"/>
      <c r="E24" s="5"/>
      <c r="F24" s="12"/>
      <c r="G24" s="12"/>
      <c r="H24" s="58"/>
      <c r="I24" s="59"/>
      <c r="J24" s="51"/>
      <c r="M24" s="111"/>
    </row>
    <row r="25" spans="1:14" ht="30" customHeight="1" thickBot="1">
      <c r="A25" s="42"/>
      <c r="B25" s="44"/>
      <c r="C25" s="12"/>
      <c r="D25" s="5"/>
      <c r="E25" s="5"/>
      <c r="F25" s="12"/>
      <c r="G25" s="60" t="s">
        <v>77</v>
      </c>
      <c r="H25" s="61" t="str">
        <f>IF(COUNTBLANK(G23:H23)=0,(G23+H23)/2,"")</f>
        <v/>
      </c>
      <c r="I25" s="62" t="s">
        <v>96</v>
      </c>
      <c r="J25" s="51" t="s">
        <v>10</v>
      </c>
    </row>
    <row r="26" spans="1:14" ht="6" customHeight="1" thickBot="1">
      <c r="A26" s="42"/>
      <c r="B26" s="44"/>
      <c r="C26" s="62"/>
      <c r="D26" s="12"/>
      <c r="E26" s="5"/>
      <c r="F26" s="12"/>
      <c r="G26" s="12"/>
      <c r="H26" s="12"/>
      <c r="I26" s="12"/>
      <c r="J26" s="45"/>
    </row>
    <row r="27" spans="1:14" ht="15" customHeight="1" thickBot="1">
      <c r="A27" s="42"/>
      <c r="B27" s="44"/>
      <c r="C27" s="5"/>
      <c r="D27" s="12"/>
      <c r="E27" s="5"/>
      <c r="F27" s="12"/>
      <c r="G27" s="63" t="s">
        <v>26</v>
      </c>
      <c r="H27" s="64" t="str">
        <f>IF(H25&lt;&gt;"",ABS(G23-H23)/H25,"")</f>
        <v/>
      </c>
      <c r="I27" s="46"/>
      <c r="J27" s="45"/>
      <c r="N27" s="65"/>
    </row>
    <row r="28" spans="1:14" ht="15" customHeight="1">
      <c r="A28" s="42"/>
      <c r="B28" s="12" t="s">
        <v>23</v>
      </c>
      <c r="C28" s="5"/>
      <c r="D28" s="12"/>
      <c r="E28" s="12"/>
      <c r="F28" s="12"/>
      <c r="G28" s="12"/>
      <c r="H28" s="12"/>
      <c r="I28" s="44"/>
      <c r="J28" s="45"/>
    </row>
    <row r="29" spans="1:14" ht="15" customHeight="1">
      <c r="A29" s="42"/>
      <c r="B29" s="44"/>
      <c r="C29" s="44"/>
      <c r="D29" s="44"/>
      <c r="E29" s="44"/>
      <c r="F29" s="44"/>
      <c r="G29" s="44"/>
      <c r="H29" s="44"/>
      <c r="I29" s="44"/>
      <c r="J29" s="45"/>
    </row>
    <row r="30" spans="1:14" ht="15" customHeight="1">
      <c r="A30" s="42"/>
      <c r="B30" s="44"/>
      <c r="C30" s="44"/>
      <c r="D30" s="44"/>
      <c r="E30" s="44"/>
      <c r="F30" s="44"/>
      <c r="G30" s="44"/>
      <c r="H30" s="44"/>
      <c r="I30" s="44"/>
      <c r="J30" s="45"/>
    </row>
    <row r="31" spans="1:14" ht="15" customHeight="1">
      <c r="A31" s="42"/>
      <c r="B31" s="66"/>
      <c r="C31" s="44"/>
      <c r="D31" s="44"/>
      <c r="E31" s="44"/>
      <c r="F31" s="44"/>
      <c r="G31" s="44"/>
      <c r="H31" s="44"/>
      <c r="I31" s="44"/>
      <c r="J31" s="45"/>
    </row>
    <row r="32" spans="1:14" ht="15" customHeight="1">
      <c r="A32" s="42"/>
      <c r="B32" s="44"/>
      <c r="C32" s="44"/>
      <c r="D32" s="44"/>
      <c r="E32" s="44"/>
      <c r="F32" s="44"/>
      <c r="G32" s="44"/>
      <c r="H32" s="44"/>
      <c r="I32" s="44"/>
      <c r="J32" s="45"/>
    </row>
    <row r="33" spans="1:10" ht="15" customHeight="1">
      <c r="A33" s="42"/>
      <c r="B33" s="67"/>
      <c r="C33" s="44"/>
      <c r="D33" s="44"/>
      <c r="E33" s="44"/>
      <c r="F33" s="44"/>
      <c r="G33" s="44"/>
      <c r="H33" s="44"/>
      <c r="I33" s="44"/>
      <c r="J33" s="45"/>
    </row>
    <row r="34" spans="1:10" ht="15" customHeight="1">
      <c r="A34" s="42"/>
      <c r="B34" s="67"/>
      <c r="C34" s="44"/>
      <c r="D34" s="44"/>
      <c r="E34" s="44"/>
      <c r="F34" s="44"/>
      <c r="G34" s="44"/>
      <c r="H34" s="44"/>
      <c r="I34" s="44"/>
      <c r="J34" s="45"/>
    </row>
    <row r="35" spans="1:10" ht="15" customHeight="1">
      <c r="A35" s="42"/>
      <c r="B35" s="44"/>
      <c r="C35" s="44"/>
      <c r="D35" s="44"/>
      <c r="E35" s="44"/>
      <c r="F35" s="44"/>
      <c r="G35" s="44"/>
      <c r="H35" s="44"/>
      <c r="I35" s="44"/>
      <c r="J35" s="45"/>
    </row>
    <row r="36" spans="1:10" ht="15" customHeight="1">
      <c r="A36" s="42"/>
      <c r="B36" s="44"/>
      <c r="C36" s="44"/>
      <c r="D36" s="44"/>
      <c r="E36" s="44"/>
      <c r="F36" s="44"/>
      <c r="G36" s="44"/>
      <c r="H36" s="44"/>
      <c r="I36" s="44"/>
      <c r="J36" s="45"/>
    </row>
    <row r="37" spans="1:10" ht="15" customHeight="1">
      <c r="A37" s="42"/>
      <c r="B37" s="44"/>
      <c r="C37" s="44"/>
      <c r="D37" s="44"/>
      <c r="E37" s="44"/>
      <c r="F37" s="44"/>
      <c r="G37" s="44"/>
      <c r="H37" s="44"/>
      <c r="I37" s="44"/>
      <c r="J37" s="45"/>
    </row>
    <row r="38" spans="1:10" ht="15" customHeight="1">
      <c r="A38" s="42"/>
      <c r="B38" s="44"/>
      <c r="C38" s="44"/>
      <c r="D38" s="44"/>
      <c r="E38" s="44"/>
      <c r="F38" s="44"/>
      <c r="G38" s="44"/>
      <c r="H38" s="44"/>
      <c r="I38" s="44"/>
      <c r="J38" s="45"/>
    </row>
    <row r="39" spans="1:10" ht="9" customHeight="1">
      <c r="A39" s="42"/>
      <c r="B39" s="44"/>
      <c r="C39" s="44"/>
      <c r="D39" s="44"/>
      <c r="E39" s="44"/>
      <c r="F39" s="44"/>
      <c r="G39" s="44"/>
      <c r="H39" s="44"/>
      <c r="I39" s="44"/>
      <c r="J39" s="45"/>
    </row>
    <row r="40" spans="1:10" ht="15" customHeight="1">
      <c r="A40" s="42"/>
      <c r="B40" s="62" t="s">
        <v>2</v>
      </c>
      <c r="C40" s="5"/>
      <c r="D40" s="44"/>
      <c r="E40" s="44"/>
      <c r="F40" s="44"/>
      <c r="G40" s="44"/>
      <c r="H40" s="44"/>
      <c r="I40" s="44"/>
      <c r="J40" s="45"/>
    </row>
    <row r="41" spans="1:10" ht="15" customHeight="1">
      <c r="A41" s="42"/>
      <c r="B41" s="44"/>
      <c r="C41" s="44"/>
      <c r="D41" s="44"/>
      <c r="E41" s="44"/>
      <c r="F41" s="44"/>
      <c r="G41" s="44"/>
      <c r="H41" s="44"/>
      <c r="I41" s="44"/>
      <c r="J41" s="45"/>
    </row>
    <row r="42" spans="1:10" ht="15" customHeight="1">
      <c r="A42" s="42"/>
      <c r="B42" s="44"/>
      <c r="C42" s="44"/>
      <c r="D42" s="44"/>
      <c r="E42" s="44"/>
      <c r="F42" s="44"/>
      <c r="G42" s="44"/>
      <c r="H42" s="44"/>
      <c r="I42" s="44"/>
      <c r="J42" s="45"/>
    </row>
    <row r="43" spans="1:10" ht="15" customHeight="1">
      <c r="A43" s="42"/>
      <c r="B43" s="44"/>
      <c r="C43" s="44"/>
      <c r="D43" s="44"/>
      <c r="E43" s="44"/>
      <c r="F43" s="44"/>
      <c r="G43" s="44"/>
      <c r="H43" s="44"/>
      <c r="I43" s="44"/>
      <c r="J43" s="45"/>
    </row>
    <row r="44" spans="1:10" ht="15" customHeight="1">
      <c r="A44" s="42"/>
      <c r="B44" s="44"/>
      <c r="C44" s="44"/>
      <c r="D44" s="44"/>
      <c r="E44" s="44"/>
      <c r="F44" s="44"/>
      <c r="G44" s="44"/>
      <c r="H44" s="44"/>
      <c r="I44" s="44"/>
      <c r="J44" s="45"/>
    </row>
    <row r="45" spans="1:10" ht="15" customHeight="1">
      <c r="A45" s="42"/>
      <c r="B45" s="44"/>
      <c r="C45" s="44"/>
      <c r="D45" s="44"/>
      <c r="E45" s="44"/>
      <c r="F45" s="44"/>
      <c r="G45" s="44"/>
      <c r="H45" s="44"/>
      <c r="I45" s="44"/>
      <c r="J45" s="45"/>
    </row>
    <row r="46" spans="1:10" ht="15" customHeight="1">
      <c r="A46" s="42"/>
      <c r="B46" s="44"/>
      <c r="C46" s="44"/>
      <c r="D46" s="44"/>
      <c r="E46" s="44"/>
      <c r="F46" s="44"/>
      <c r="G46" s="44"/>
      <c r="H46" s="44"/>
      <c r="I46" s="44"/>
      <c r="J46" s="45"/>
    </row>
    <row r="47" spans="1:10" ht="15" customHeight="1">
      <c r="A47" s="42"/>
      <c r="B47" s="44"/>
      <c r="C47" s="44"/>
      <c r="D47" s="44"/>
      <c r="E47" s="44"/>
      <c r="F47" s="44"/>
      <c r="G47" s="44"/>
      <c r="H47" s="44"/>
      <c r="I47" s="44"/>
      <c r="J47" s="45"/>
    </row>
    <row r="48" spans="1:10" ht="15" customHeight="1">
      <c r="A48" s="42"/>
      <c r="B48" s="44"/>
      <c r="C48" s="44"/>
      <c r="D48" s="44"/>
      <c r="E48" s="44"/>
      <c r="F48" s="44"/>
      <c r="G48" s="44"/>
      <c r="H48" s="44"/>
      <c r="I48" s="44"/>
      <c r="J48" s="45"/>
    </row>
    <row r="49" spans="1:10" ht="15" customHeight="1">
      <c r="A49" s="42"/>
      <c r="B49" s="44"/>
      <c r="C49" s="44"/>
      <c r="D49" s="44"/>
      <c r="E49" s="44"/>
      <c r="F49" s="44"/>
      <c r="G49" s="44"/>
      <c r="H49" s="44"/>
      <c r="I49" s="44"/>
      <c r="J49" s="45"/>
    </row>
    <row r="50" spans="1:10" ht="25.15" customHeight="1" thickBot="1">
      <c r="A50" s="68"/>
      <c r="B50" s="55"/>
      <c r="C50" s="55"/>
      <c r="D50" s="55"/>
      <c r="E50" s="55"/>
      <c r="F50" s="69"/>
      <c r="G50" s="55"/>
      <c r="H50" s="55"/>
      <c r="I50" s="55"/>
      <c r="J50" s="70"/>
    </row>
    <row r="51" spans="1:10" ht="7.9" customHeight="1">
      <c r="A51" s="5"/>
      <c r="B51" s="44"/>
      <c r="C51" s="44"/>
      <c r="D51" s="44"/>
      <c r="E51" s="44"/>
      <c r="F51" s="71"/>
      <c r="G51" s="44"/>
      <c r="H51" s="44"/>
      <c r="I51" s="44"/>
      <c r="J51" s="44"/>
    </row>
    <row r="52" spans="1:10" ht="15" customHeight="1" thickBot="1">
      <c r="A52" s="5"/>
      <c r="B52" s="44"/>
      <c r="C52" s="44"/>
      <c r="D52" s="44"/>
      <c r="E52" s="44"/>
      <c r="F52" s="71"/>
      <c r="G52" s="44"/>
      <c r="H52" s="44"/>
      <c r="I52" s="44"/>
      <c r="J52" s="44"/>
    </row>
    <row r="53" spans="1:10" s="31" customFormat="1" ht="19.5" customHeight="1" thickBot="1">
      <c r="A53" s="349" t="str">
        <f>+A2</f>
        <v>業務用厨房熱機器等性能測定結果　【電気機器】</v>
      </c>
      <c r="B53" s="350"/>
      <c r="C53" s="350"/>
      <c r="D53" s="350"/>
      <c r="E53" s="350"/>
      <c r="F53" s="350"/>
      <c r="G53" s="350"/>
      <c r="H53" s="350"/>
      <c r="I53" s="350"/>
      <c r="J53" s="351"/>
    </row>
    <row r="54" spans="1:10" s="31" customFormat="1" ht="28.5" customHeight="1" thickTop="1">
      <c r="A54" s="32" t="s">
        <v>162</v>
      </c>
      <c r="B54" s="371" t="str">
        <f>+B3</f>
        <v>　テーブルレンジ、　ローレンジ、　卓上レンジ、　中華レンジ　(選択してください)　　（２．熱効率）</v>
      </c>
      <c r="C54" s="372"/>
      <c r="D54" s="372"/>
      <c r="E54" s="372"/>
      <c r="F54" s="372"/>
      <c r="G54" s="372"/>
      <c r="H54" s="373"/>
      <c r="I54" s="355" t="str">
        <f>IF(+表紙!$C$12="選択してください","",+表紙!$C$12)</f>
        <v/>
      </c>
      <c r="J54" s="356"/>
    </row>
    <row r="55" spans="1:10" s="31" customFormat="1" ht="20.100000000000001" customHeight="1" thickBot="1">
      <c r="A55" s="6" t="s">
        <v>3</v>
      </c>
      <c r="B55" s="374" t="str">
        <f>IF(表紙!$B$6=0,"",表紙!$B$6)</f>
        <v/>
      </c>
      <c r="C55" s="357"/>
      <c r="D55" s="358"/>
      <c r="E55" s="359"/>
      <c r="F55" s="33" t="s">
        <v>4</v>
      </c>
      <c r="G55" s="360" t="str">
        <f>IF(表紙!$G$5=0,"",表紙!$G$5)</f>
        <v/>
      </c>
      <c r="H55" s="361"/>
      <c r="I55" s="361"/>
      <c r="J55" s="362"/>
    </row>
    <row r="56" spans="1:10" s="31" customFormat="1" ht="16.5" customHeight="1" thickBot="1">
      <c r="A56" s="364" t="s">
        <v>48</v>
      </c>
      <c r="B56" s="365"/>
      <c r="C56" s="363"/>
      <c r="D56" s="363"/>
      <c r="E56" s="120" t="s">
        <v>40</v>
      </c>
      <c r="F56" s="121"/>
      <c r="G56" s="119" t="s">
        <v>27</v>
      </c>
      <c r="H56" s="121"/>
      <c r="I56" s="120" t="s">
        <v>28</v>
      </c>
      <c r="J56" s="122"/>
    </row>
    <row r="57" spans="1:10" ht="22.5" customHeight="1">
      <c r="A57" s="42"/>
      <c r="B57" s="43" t="s">
        <v>105</v>
      </c>
      <c r="C57" s="44"/>
      <c r="D57" s="44"/>
      <c r="E57" s="5"/>
      <c r="F57" s="44"/>
      <c r="G57" s="110" t="str">
        <f>IF(表紙!$I$17="本基準","記入不要","")</f>
        <v/>
      </c>
      <c r="H57" s="44"/>
      <c r="I57" s="44"/>
      <c r="J57" s="45"/>
    </row>
    <row r="58" spans="1:10" ht="15" customHeight="1">
      <c r="A58" s="46"/>
      <c r="B58" s="5"/>
      <c r="C58" s="370" t="s">
        <v>150</v>
      </c>
      <c r="D58" s="370"/>
      <c r="E58" s="370"/>
      <c r="F58" s="370"/>
      <c r="G58" s="370"/>
      <c r="H58" s="370"/>
      <c r="I58" s="370"/>
      <c r="J58" s="45"/>
    </row>
    <row r="59" spans="1:10" ht="15" customHeight="1">
      <c r="A59" s="46"/>
      <c r="B59" s="47"/>
      <c r="C59" s="370"/>
      <c r="D59" s="370"/>
      <c r="E59" s="370"/>
      <c r="F59" s="370"/>
      <c r="G59" s="370"/>
      <c r="H59" s="370"/>
      <c r="I59" s="370"/>
      <c r="J59" s="45"/>
    </row>
    <row r="60" spans="1:10" ht="15" customHeight="1">
      <c r="A60" s="46"/>
      <c r="B60" s="47"/>
      <c r="C60" s="370"/>
      <c r="D60" s="370"/>
      <c r="E60" s="370"/>
      <c r="F60" s="370"/>
      <c r="G60" s="370"/>
      <c r="H60" s="370"/>
      <c r="I60" s="370"/>
      <c r="J60" s="45"/>
    </row>
    <row r="61" spans="1:10" ht="15" customHeight="1">
      <c r="A61" s="46"/>
      <c r="B61" s="47"/>
      <c r="C61" s="370"/>
      <c r="D61" s="370"/>
      <c r="E61" s="370"/>
      <c r="F61" s="370"/>
      <c r="G61" s="370"/>
      <c r="H61" s="370"/>
      <c r="I61" s="370"/>
      <c r="J61" s="45"/>
    </row>
    <row r="62" spans="1:10" ht="15" customHeight="1">
      <c r="A62" s="46"/>
      <c r="B62" s="47"/>
      <c r="C62" s="370"/>
      <c r="D62" s="370"/>
      <c r="E62" s="370"/>
      <c r="F62" s="370"/>
      <c r="G62" s="370"/>
      <c r="H62" s="370"/>
      <c r="I62" s="370"/>
      <c r="J62" s="45"/>
    </row>
    <row r="63" spans="1:10" ht="15" customHeight="1">
      <c r="A63" s="46"/>
      <c r="B63" s="47"/>
      <c r="C63" s="370"/>
      <c r="D63" s="370"/>
      <c r="E63" s="370"/>
      <c r="F63" s="370"/>
      <c r="G63" s="370"/>
      <c r="H63" s="370"/>
      <c r="I63" s="370"/>
      <c r="J63" s="45"/>
    </row>
    <row r="64" spans="1:10" ht="15" customHeight="1">
      <c r="A64" s="46"/>
      <c r="B64" s="47"/>
      <c r="C64" s="370"/>
      <c r="D64" s="370"/>
      <c r="E64" s="370"/>
      <c r="F64" s="370"/>
      <c r="G64" s="370"/>
      <c r="H64" s="370"/>
      <c r="I64" s="370"/>
      <c r="J64" s="45"/>
    </row>
    <row r="65" spans="1:13" ht="15" customHeight="1">
      <c r="A65" s="46"/>
      <c r="B65" s="47"/>
      <c r="C65" s="370"/>
      <c r="D65" s="370"/>
      <c r="E65" s="370"/>
      <c r="F65" s="370"/>
      <c r="G65" s="370"/>
      <c r="H65" s="370"/>
      <c r="I65" s="370"/>
      <c r="J65" s="45"/>
    </row>
    <row r="66" spans="1:13" ht="15.75" customHeight="1">
      <c r="A66" s="42"/>
      <c r="B66" s="44"/>
      <c r="C66" s="48"/>
      <c r="D66" s="12"/>
      <c r="E66" s="13"/>
      <c r="F66" s="44"/>
      <c r="G66" s="44"/>
      <c r="H66" s="44"/>
      <c r="I66" s="44"/>
      <c r="J66" s="45"/>
    </row>
    <row r="67" spans="1:13" ht="23.25" customHeight="1">
      <c r="A67" s="42"/>
      <c r="B67" s="44"/>
      <c r="C67" s="5"/>
      <c r="D67" s="44"/>
      <c r="E67" s="5"/>
      <c r="F67" s="5"/>
      <c r="G67" s="44"/>
      <c r="H67" s="12"/>
      <c r="I67" s="44"/>
      <c r="J67" s="45"/>
    </row>
    <row r="68" spans="1:13" ht="17.25" customHeight="1">
      <c r="A68" s="42"/>
      <c r="B68" s="5"/>
      <c r="C68" s="44" t="s">
        <v>74</v>
      </c>
      <c r="D68" s="44"/>
      <c r="E68" s="5"/>
      <c r="F68" s="5"/>
      <c r="G68" s="49" t="s">
        <v>80</v>
      </c>
      <c r="H68" s="194" t="str">
        <f>+G17</f>
        <v/>
      </c>
      <c r="I68" s="50" t="s">
        <v>57</v>
      </c>
      <c r="J68" s="51" t="s">
        <v>54</v>
      </c>
    </row>
    <row r="69" spans="1:13" ht="17.25" customHeight="1">
      <c r="A69" s="42"/>
      <c r="B69" s="5"/>
      <c r="C69" s="44" t="s">
        <v>76</v>
      </c>
      <c r="D69" s="44"/>
      <c r="E69" s="5"/>
      <c r="F69" s="5"/>
      <c r="G69" s="49" t="s">
        <v>82</v>
      </c>
      <c r="H69" s="82"/>
      <c r="I69" s="50" t="s">
        <v>58</v>
      </c>
      <c r="J69" s="51" t="s">
        <v>10</v>
      </c>
    </row>
    <row r="70" spans="1:13" ht="17.25" customHeight="1">
      <c r="A70" s="42"/>
      <c r="B70" s="5"/>
      <c r="C70" s="44" t="s">
        <v>75</v>
      </c>
      <c r="D70" s="44"/>
      <c r="E70" s="5"/>
      <c r="F70" s="5"/>
      <c r="G70" s="49" t="s">
        <v>81</v>
      </c>
      <c r="H70" s="82"/>
      <c r="I70" s="50" t="s">
        <v>0</v>
      </c>
      <c r="J70" s="51" t="s">
        <v>10</v>
      </c>
    </row>
    <row r="71" spans="1:13" ht="17.25" customHeight="1">
      <c r="A71" s="42"/>
      <c r="B71" s="5"/>
      <c r="C71" s="44" t="s">
        <v>72</v>
      </c>
      <c r="D71" s="44"/>
      <c r="E71" s="5"/>
      <c r="F71" s="5"/>
      <c r="G71" s="49" t="s">
        <v>83</v>
      </c>
      <c r="H71" s="83"/>
      <c r="I71" s="50" t="s">
        <v>59</v>
      </c>
      <c r="J71" s="51" t="s">
        <v>8</v>
      </c>
    </row>
    <row r="72" spans="1:13" ht="16.5" customHeight="1">
      <c r="A72" s="42"/>
      <c r="B72" s="5"/>
      <c r="C72" s="187" t="s">
        <v>149</v>
      </c>
      <c r="D72" s="189"/>
      <c r="E72" s="5"/>
      <c r="F72" s="5"/>
      <c r="G72" s="49" t="s">
        <v>79</v>
      </c>
      <c r="H72" s="52">
        <v>4.1900000000000004</v>
      </c>
      <c r="I72" s="53" t="s">
        <v>97</v>
      </c>
      <c r="J72" s="101"/>
    </row>
    <row r="73" spans="1:13" ht="7.5" customHeight="1" thickBot="1">
      <c r="A73" s="42"/>
      <c r="B73" s="5"/>
      <c r="C73" s="5"/>
      <c r="D73" s="44"/>
      <c r="E73" s="5"/>
      <c r="F73" s="54"/>
      <c r="G73" s="44"/>
      <c r="H73" s="55"/>
      <c r="I73" s="50"/>
      <c r="J73" s="51"/>
    </row>
    <row r="74" spans="1:13" ht="30" customHeight="1" thickBot="1">
      <c r="A74" s="42"/>
      <c r="B74" s="5"/>
      <c r="C74" s="44" t="s">
        <v>73</v>
      </c>
      <c r="D74" s="5"/>
      <c r="E74" s="5"/>
      <c r="F74" s="5"/>
      <c r="G74" s="56" t="s">
        <v>103</v>
      </c>
      <c r="H74" s="61" t="str">
        <f>IF(COUNTBLANK(H68:H71)=0,(H68*H72*(H69-H70))/(36*H71),"")</f>
        <v/>
      </c>
      <c r="I74" s="62" t="s">
        <v>96</v>
      </c>
      <c r="J74" s="51" t="s">
        <v>10</v>
      </c>
      <c r="M74" s="111"/>
    </row>
    <row r="75" spans="1:13" ht="7.5" customHeight="1">
      <c r="A75" s="42"/>
      <c r="B75" s="44"/>
      <c r="C75" s="12"/>
      <c r="D75" s="5"/>
      <c r="E75" s="5"/>
      <c r="F75" s="5"/>
      <c r="G75" s="56"/>
      <c r="H75" s="112"/>
      <c r="I75" s="59"/>
      <c r="J75" s="51"/>
      <c r="M75" s="111"/>
    </row>
    <row r="76" spans="1:13" ht="15" customHeight="1">
      <c r="A76" s="42"/>
      <c r="B76" s="12" t="s">
        <v>23</v>
      </c>
      <c r="C76" s="5"/>
      <c r="D76" s="12"/>
      <c r="E76" s="12"/>
      <c r="F76" s="12"/>
      <c r="G76" s="12"/>
      <c r="H76" s="12"/>
      <c r="I76" s="44"/>
      <c r="J76" s="45"/>
    </row>
    <row r="77" spans="1:13" ht="15" customHeight="1">
      <c r="A77" s="42"/>
      <c r="B77" s="44"/>
      <c r="C77" s="44"/>
      <c r="D77" s="44"/>
      <c r="E77" s="44"/>
      <c r="F77" s="44"/>
      <c r="G77" s="44"/>
      <c r="H77" s="44"/>
      <c r="I77" s="44"/>
      <c r="J77" s="45"/>
    </row>
    <row r="78" spans="1:13" ht="15" customHeight="1">
      <c r="A78" s="42"/>
      <c r="B78" s="44"/>
      <c r="C78" s="44"/>
      <c r="D78" s="44"/>
      <c r="E78" s="44"/>
      <c r="F78" s="44"/>
      <c r="G78" s="44"/>
      <c r="H78" s="44"/>
      <c r="I78" s="44"/>
      <c r="J78" s="45"/>
    </row>
    <row r="79" spans="1:13" ht="15" customHeight="1">
      <c r="A79" s="42"/>
      <c r="B79" s="66"/>
      <c r="C79" s="44"/>
      <c r="D79" s="44"/>
      <c r="E79" s="44"/>
      <c r="F79" s="44"/>
      <c r="G79" s="44"/>
      <c r="H79" s="44"/>
      <c r="I79" s="44"/>
      <c r="J79" s="45"/>
    </row>
    <row r="80" spans="1:13" ht="15" customHeight="1">
      <c r="A80" s="42"/>
      <c r="B80" s="44"/>
      <c r="C80" s="44"/>
      <c r="D80" s="44"/>
      <c r="E80" s="44"/>
      <c r="F80" s="44"/>
      <c r="G80" s="44"/>
      <c r="H80" s="44"/>
      <c r="I80" s="44"/>
      <c r="J80" s="45"/>
    </row>
    <row r="81" spans="1:10" ht="15" customHeight="1">
      <c r="A81" s="42"/>
      <c r="B81" s="44"/>
      <c r="C81" s="44"/>
      <c r="D81" s="44"/>
      <c r="E81" s="44"/>
      <c r="F81" s="44"/>
      <c r="G81" s="44"/>
      <c r="H81" s="44"/>
      <c r="I81" s="44"/>
      <c r="J81" s="45"/>
    </row>
    <row r="82" spans="1:10" ht="15" customHeight="1">
      <c r="A82" s="42"/>
      <c r="B82" s="44"/>
      <c r="C82" s="44"/>
      <c r="D82" s="44"/>
      <c r="E82" s="44"/>
      <c r="F82" s="44"/>
      <c r="G82" s="44"/>
      <c r="H82" s="44"/>
      <c r="I82" s="44"/>
      <c r="J82" s="45"/>
    </row>
    <row r="83" spans="1:10" ht="15" customHeight="1">
      <c r="A83" s="42"/>
      <c r="B83" s="67"/>
      <c r="C83" s="44"/>
      <c r="D83" s="44"/>
      <c r="E83" s="44"/>
      <c r="F83" s="44"/>
      <c r="G83" s="44"/>
      <c r="H83" s="44"/>
      <c r="I83" s="44"/>
      <c r="J83" s="45"/>
    </row>
    <row r="84" spans="1:10" ht="15" customHeight="1">
      <c r="A84" s="42"/>
      <c r="B84" s="67"/>
      <c r="C84" s="44"/>
      <c r="D84" s="44"/>
      <c r="E84" s="44"/>
      <c r="F84" s="44"/>
      <c r="G84" s="44"/>
      <c r="H84" s="44"/>
      <c r="I84" s="44"/>
      <c r="J84" s="45"/>
    </row>
    <row r="85" spans="1:10" ht="15" customHeight="1">
      <c r="A85" s="42"/>
      <c r="B85" s="44"/>
      <c r="C85" s="44"/>
      <c r="D85" s="44"/>
      <c r="E85" s="44"/>
      <c r="F85" s="44"/>
      <c r="G85" s="44"/>
      <c r="H85" s="44"/>
      <c r="I85" s="44"/>
      <c r="J85" s="45"/>
    </row>
    <row r="86" spans="1:10" ht="15" customHeight="1">
      <c r="A86" s="42"/>
      <c r="B86" s="44"/>
      <c r="C86" s="44"/>
      <c r="D86" s="44"/>
      <c r="E86" s="44"/>
      <c r="F86" s="44"/>
      <c r="G86" s="44"/>
      <c r="H86" s="44"/>
      <c r="I86" s="44"/>
      <c r="J86" s="45"/>
    </row>
    <row r="87" spans="1:10" ht="15" customHeight="1">
      <c r="A87" s="42"/>
      <c r="B87" s="44"/>
      <c r="C87" s="44"/>
      <c r="D87" s="44"/>
      <c r="E87" s="44"/>
      <c r="F87" s="44"/>
      <c r="G87" s="44"/>
      <c r="H87" s="44"/>
      <c r="I87" s="44"/>
      <c r="J87" s="45"/>
    </row>
    <row r="88" spans="1:10" ht="15" customHeight="1">
      <c r="A88" s="42"/>
      <c r="B88" s="62" t="s">
        <v>2</v>
      </c>
      <c r="C88" s="5"/>
      <c r="D88" s="44"/>
      <c r="E88" s="44"/>
      <c r="F88" s="44"/>
      <c r="G88" s="44"/>
      <c r="H88" s="44"/>
      <c r="I88" s="44"/>
      <c r="J88" s="45"/>
    </row>
    <row r="89" spans="1:10" ht="15" customHeight="1">
      <c r="A89" s="42"/>
      <c r="B89" s="44"/>
      <c r="C89" s="44"/>
      <c r="D89" s="44"/>
      <c r="E89" s="44"/>
      <c r="F89" s="44"/>
      <c r="G89" s="44"/>
      <c r="H89" s="44"/>
      <c r="I89" s="44"/>
      <c r="J89" s="45"/>
    </row>
    <row r="90" spans="1:10" ht="15" customHeight="1">
      <c r="A90" s="42"/>
      <c r="B90" s="44"/>
      <c r="C90" s="44"/>
      <c r="D90" s="44"/>
      <c r="E90" s="44"/>
      <c r="F90" s="44"/>
      <c r="G90" s="44"/>
      <c r="H90" s="44"/>
      <c r="I90" s="44"/>
      <c r="J90" s="45"/>
    </row>
    <row r="91" spans="1:10" ht="15" customHeight="1">
      <c r="A91" s="42"/>
      <c r="B91" s="44"/>
      <c r="C91" s="44"/>
      <c r="D91" s="44"/>
      <c r="E91" s="44"/>
      <c r="F91" s="44"/>
      <c r="G91" s="44"/>
      <c r="H91" s="44"/>
      <c r="I91" s="44"/>
      <c r="J91" s="45"/>
    </row>
    <row r="92" spans="1:10" ht="15" customHeight="1">
      <c r="A92" s="42"/>
      <c r="B92" s="44"/>
      <c r="C92" s="44"/>
      <c r="D92" s="44"/>
      <c r="E92" s="44"/>
      <c r="F92" s="44"/>
      <c r="G92" s="44"/>
      <c r="H92" s="44"/>
      <c r="I92" s="44"/>
      <c r="J92" s="45"/>
    </row>
    <row r="93" spans="1:10" ht="15" customHeight="1">
      <c r="A93" s="42"/>
      <c r="B93" s="44"/>
      <c r="C93" s="44"/>
      <c r="D93" s="44"/>
      <c r="E93" s="44"/>
      <c r="F93" s="44"/>
      <c r="G93" s="44"/>
      <c r="H93" s="44"/>
      <c r="I93" s="44"/>
      <c r="J93" s="45"/>
    </row>
    <row r="94" spans="1:10" ht="15" customHeight="1">
      <c r="A94" s="42"/>
      <c r="B94" s="44"/>
      <c r="C94" s="44"/>
      <c r="D94" s="44"/>
      <c r="E94" s="44"/>
      <c r="F94" s="44"/>
      <c r="G94" s="44"/>
      <c r="H94" s="44"/>
      <c r="I94" s="44"/>
      <c r="J94" s="45"/>
    </row>
    <row r="95" spans="1:10" ht="15" customHeight="1">
      <c r="A95" s="42"/>
      <c r="B95" s="44"/>
      <c r="C95" s="44"/>
      <c r="D95" s="44"/>
      <c r="E95" s="44"/>
      <c r="F95" s="44"/>
      <c r="G95" s="44"/>
      <c r="H95" s="44"/>
      <c r="I95" s="44"/>
      <c r="J95" s="45"/>
    </row>
    <row r="96" spans="1:10" ht="15" customHeight="1">
      <c r="A96" s="42"/>
      <c r="B96" s="44"/>
      <c r="C96" s="44"/>
      <c r="D96" s="44"/>
      <c r="E96" s="44"/>
      <c r="F96" s="44"/>
      <c r="G96" s="44"/>
      <c r="H96" s="44"/>
      <c r="I96" s="44"/>
      <c r="J96" s="45"/>
    </row>
    <row r="97" spans="1:10" ht="15" customHeight="1">
      <c r="A97" s="42"/>
      <c r="B97" s="44"/>
      <c r="C97" s="44"/>
      <c r="D97" s="44"/>
      <c r="E97" s="44"/>
      <c r="F97" s="44"/>
      <c r="G97" s="44"/>
      <c r="H97" s="44"/>
      <c r="I97" s="44"/>
      <c r="J97" s="45"/>
    </row>
    <row r="98" spans="1:10" ht="15" customHeight="1">
      <c r="A98" s="42"/>
      <c r="B98" s="44"/>
      <c r="C98" s="44"/>
      <c r="D98" s="44"/>
      <c r="E98" s="44"/>
      <c r="F98" s="44"/>
      <c r="G98" s="44"/>
      <c r="H98" s="44"/>
      <c r="I98" s="44"/>
      <c r="J98" s="45"/>
    </row>
    <row r="99" spans="1:10" ht="13.5" customHeight="1">
      <c r="A99" s="42"/>
      <c r="B99" s="44"/>
      <c r="C99" s="44"/>
      <c r="D99" s="44"/>
      <c r="E99" s="44"/>
      <c r="F99" s="44"/>
      <c r="G99" s="44"/>
      <c r="H99" s="44"/>
      <c r="I99" s="44"/>
      <c r="J99" s="45"/>
    </row>
    <row r="100" spans="1:10" ht="19.899999999999999" customHeight="1" thickBot="1">
      <c r="A100" s="68"/>
      <c r="B100" s="55"/>
      <c r="C100" s="55"/>
      <c r="D100" s="55"/>
      <c r="E100" s="55"/>
      <c r="F100" s="55"/>
      <c r="G100" s="55"/>
      <c r="H100" s="55"/>
      <c r="I100" s="55"/>
      <c r="J100" s="70"/>
    </row>
    <row r="101" spans="1:10" ht="7.15" customHeight="1">
      <c r="A101" s="5"/>
      <c r="B101" s="44"/>
      <c r="C101" s="44"/>
      <c r="D101" s="44"/>
      <c r="E101" s="44"/>
      <c r="F101" s="44"/>
      <c r="G101" s="44"/>
      <c r="H101" s="44"/>
      <c r="I101" s="44"/>
      <c r="J101" s="44"/>
    </row>
    <row r="102" spans="1:10" ht="15" customHeight="1" thickBot="1">
      <c r="A102" s="5"/>
      <c r="B102" s="44"/>
      <c r="C102" s="44"/>
      <c r="D102" s="44"/>
      <c r="E102" s="44"/>
      <c r="F102" s="71"/>
      <c r="G102" s="44"/>
      <c r="H102" s="44"/>
      <c r="I102" s="44"/>
      <c r="J102" s="44"/>
    </row>
    <row r="103" spans="1:10" s="31" customFormat="1" ht="19.5" customHeight="1" thickBot="1">
      <c r="A103" s="349" t="str">
        <f>+A2</f>
        <v>業務用厨房熱機器等性能測定結果　【電気機器】</v>
      </c>
      <c r="B103" s="350"/>
      <c r="C103" s="350"/>
      <c r="D103" s="350"/>
      <c r="E103" s="350"/>
      <c r="F103" s="350"/>
      <c r="G103" s="350"/>
      <c r="H103" s="350"/>
      <c r="I103" s="350"/>
      <c r="J103" s="351"/>
    </row>
    <row r="104" spans="1:10" s="31" customFormat="1" ht="28.5" customHeight="1" thickTop="1">
      <c r="A104" s="32" t="s">
        <v>162</v>
      </c>
      <c r="B104" s="371" t="str">
        <f>+B3</f>
        <v>　テーブルレンジ、　ローレンジ、　卓上レンジ、　中華レンジ　(選択してください)　　（２．熱効率）</v>
      </c>
      <c r="C104" s="372"/>
      <c r="D104" s="372"/>
      <c r="E104" s="372"/>
      <c r="F104" s="372"/>
      <c r="G104" s="372"/>
      <c r="H104" s="373"/>
      <c r="I104" s="355" t="str">
        <f>IF(+表紙!$C$12="選択してください","",+表紙!$C$12)</f>
        <v/>
      </c>
      <c r="J104" s="356"/>
    </row>
    <row r="105" spans="1:10" s="31" customFormat="1" ht="20.100000000000001" customHeight="1" thickBot="1">
      <c r="A105" s="6" t="s">
        <v>3</v>
      </c>
      <c r="B105" s="357" t="str">
        <f>IF(表紙!$B$6=0,"",表紙!$B$6)</f>
        <v/>
      </c>
      <c r="C105" s="357"/>
      <c r="D105" s="358"/>
      <c r="E105" s="359"/>
      <c r="F105" s="33" t="s">
        <v>4</v>
      </c>
      <c r="G105" s="360" t="str">
        <f>IF(表紙!$G$5=0,"",表紙!$G$5)</f>
        <v/>
      </c>
      <c r="H105" s="361"/>
      <c r="I105" s="361"/>
      <c r="J105" s="362"/>
    </row>
    <row r="106" spans="1:10" s="31" customFormat="1" ht="14.25" customHeight="1">
      <c r="A106" s="34" t="s">
        <v>21</v>
      </c>
      <c r="B106" s="367" t="s">
        <v>48</v>
      </c>
      <c r="C106" s="369"/>
      <c r="D106" s="369"/>
      <c r="E106" s="302" t="s">
        <v>40</v>
      </c>
      <c r="F106" s="77"/>
      <c r="G106" s="367" t="s">
        <v>27</v>
      </c>
      <c r="H106" s="77"/>
      <c r="I106" s="302" t="s">
        <v>28</v>
      </c>
      <c r="J106" s="79"/>
    </row>
    <row r="107" spans="1:10" s="31" customFormat="1" ht="14.25" customHeight="1" thickBot="1">
      <c r="A107" s="6" t="s">
        <v>22</v>
      </c>
      <c r="B107" s="368"/>
      <c r="C107" s="366"/>
      <c r="D107" s="366"/>
      <c r="E107" s="343"/>
      <c r="F107" s="78"/>
      <c r="G107" s="368"/>
      <c r="H107" s="78"/>
      <c r="I107" s="343"/>
      <c r="J107" s="80"/>
    </row>
    <row r="108" spans="1:10" s="31" customFormat="1" ht="14.25" customHeight="1">
      <c r="A108" s="35"/>
      <c r="B108" s="12"/>
      <c r="C108" s="36"/>
      <c r="D108" s="36"/>
      <c r="E108" s="37"/>
      <c r="F108" s="38"/>
      <c r="G108" s="39"/>
      <c r="H108" s="40"/>
      <c r="I108" s="37"/>
      <c r="J108" s="41"/>
    </row>
    <row r="109" spans="1:10" ht="22.5" customHeight="1">
      <c r="A109" s="42"/>
      <c r="B109" s="72" t="s">
        <v>124</v>
      </c>
      <c r="C109" s="44"/>
      <c r="D109" s="44"/>
      <c r="E109" s="44"/>
      <c r="F109" s="44"/>
      <c r="G109" s="44"/>
      <c r="H109" s="44"/>
      <c r="I109" s="44"/>
      <c r="J109" s="45"/>
    </row>
    <row r="110" spans="1:10" ht="16.899999999999999" customHeight="1">
      <c r="A110" s="42"/>
      <c r="B110" s="44"/>
      <c r="C110" s="370" t="s">
        <v>159</v>
      </c>
      <c r="D110" s="370"/>
      <c r="E110" s="370"/>
      <c r="F110" s="370"/>
      <c r="G110" s="370"/>
      <c r="H110" s="370"/>
      <c r="I110" s="370"/>
      <c r="J110" s="45"/>
    </row>
    <row r="111" spans="1:10" ht="16.899999999999999" customHeight="1">
      <c r="A111" s="42"/>
      <c r="B111" s="44"/>
      <c r="C111" s="370"/>
      <c r="D111" s="370"/>
      <c r="E111" s="370"/>
      <c r="F111" s="370"/>
      <c r="G111" s="370"/>
      <c r="H111" s="370"/>
      <c r="I111" s="370"/>
      <c r="J111" s="45"/>
    </row>
    <row r="112" spans="1:10" ht="16.899999999999999" customHeight="1">
      <c r="A112" s="42"/>
      <c r="B112" s="44"/>
      <c r="C112" s="370"/>
      <c r="D112" s="370"/>
      <c r="E112" s="370"/>
      <c r="F112" s="370"/>
      <c r="G112" s="370"/>
      <c r="H112" s="370"/>
      <c r="I112" s="370"/>
      <c r="J112" s="45"/>
    </row>
    <row r="113" spans="1:10" ht="16.899999999999999" customHeight="1">
      <c r="A113" s="42"/>
      <c r="B113" s="44"/>
      <c r="C113" s="370"/>
      <c r="D113" s="370"/>
      <c r="E113" s="370"/>
      <c r="F113" s="370"/>
      <c r="G113" s="370"/>
      <c r="H113" s="370"/>
      <c r="I113" s="370"/>
      <c r="J113" s="45"/>
    </row>
    <row r="114" spans="1:10" ht="15" customHeight="1">
      <c r="A114" s="42"/>
      <c r="B114" s="44"/>
      <c r="C114" s="13"/>
      <c r="D114" s="12"/>
      <c r="E114" s="13"/>
      <c r="F114" s="12"/>
      <c r="G114" s="44"/>
      <c r="H114" s="44"/>
      <c r="I114" s="44"/>
      <c r="J114" s="45"/>
    </row>
    <row r="115" spans="1:10" ht="8.4499999999999993" customHeight="1">
      <c r="A115" s="42"/>
      <c r="B115" s="44"/>
      <c r="C115" s="13"/>
      <c r="D115" s="12"/>
      <c r="E115" s="13"/>
      <c r="F115" s="12"/>
      <c r="G115" s="44"/>
      <c r="H115" s="44"/>
      <c r="I115" s="44"/>
      <c r="J115" s="45"/>
    </row>
    <row r="116" spans="1:10" ht="15" customHeight="1">
      <c r="A116" s="42"/>
      <c r="B116" s="44"/>
      <c r="C116" s="44"/>
      <c r="D116" s="44"/>
      <c r="E116" s="5"/>
      <c r="F116" s="44"/>
      <c r="G116" s="188" t="s">
        <v>154</v>
      </c>
      <c r="H116" s="188" t="s">
        <v>155</v>
      </c>
      <c r="I116" s="44"/>
      <c r="J116" s="45"/>
    </row>
    <row r="117" spans="1:10" ht="17.25" customHeight="1">
      <c r="A117" s="42"/>
      <c r="B117" s="44"/>
      <c r="C117" s="44" t="s">
        <v>65</v>
      </c>
      <c r="D117" s="44"/>
      <c r="E117" s="5"/>
      <c r="F117" s="49" t="s">
        <v>91</v>
      </c>
      <c r="G117" s="81"/>
      <c r="H117" s="81"/>
      <c r="I117" s="50" t="s">
        <v>94</v>
      </c>
      <c r="J117" s="51" t="s">
        <v>99</v>
      </c>
    </row>
    <row r="118" spans="1:10" ht="17.25" customHeight="1">
      <c r="A118" s="42"/>
      <c r="B118" s="44"/>
      <c r="C118" s="44" t="s">
        <v>64</v>
      </c>
      <c r="D118" s="44"/>
      <c r="E118" s="5"/>
      <c r="F118" s="49" t="s">
        <v>90</v>
      </c>
      <c r="G118" s="84"/>
      <c r="H118" s="85"/>
      <c r="I118" s="50" t="s">
        <v>95</v>
      </c>
      <c r="J118" s="51" t="s">
        <v>8</v>
      </c>
    </row>
    <row r="119" spans="1:10" ht="17.25" customHeight="1">
      <c r="A119" s="42"/>
      <c r="B119" s="44"/>
      <c r="C119" s="92" t="s">
        <v>151</v>
      </c>
      <c r="D119" s="44"/>
      <c r="E119" s="5"/>
      <c r="F119" s="49" t="s">
        <v>92</v>
      </c>
      <c r="G119" s="73">
        <v>2260</v>
      </c>
      <c r="H119" s="73">
        <v>2260</v>
      </c>
      <c r="I119" s="74" t="s">
        <v>62</v>
      </c>
      <c r="J119" s="101"/>
    </row>
    <row r="120" spans="1:10" ht="7.5" customHeight="1" thickBot="1">
      <c r="A120" s="42"/>
      <c r="B120" s="44"/>
      <c r="C120" s="44"/>
      <c r="D120" s="44"/>
      <c r="E120" s="5"/>
      <c r="F120" s="75"/>
      <c r="G120" s="55"/>
      <c r="H120" s="55"/>
      <c r="I120" s="50"/>
      <c r="J120" s="51"/>
    </row>
    <row r="121" spans="1:10" ht="17.25" customHeight="1" thickBot="1">
      <c r="A121" s="42"/>
      <c r="B121" s="44"/>
      <c r="C121" s="13" t="s">
        <v>158</v>
      </c>
      <c r="D121" s="13"/>
      <c r="E121" s="5"/>
      <c r="F121" s="76" t="s">
        <v>89</v>
      </c>
      <c r="G121" s="57" t="str">
        <f>IF(COUNTBLANK(G117:G118)=0,G119*G117/(3600*G118)*100,"")</f>
        <v/>
      </c>
      <c r="H121" s="57" t="str">
        <f>IF(COUNTBLANK(H117:H118)=0,H119*H117/(3600*H118)*100,"")</f>
        <v/>
      </c>
      <c r="I121" s="62" t="s">
        <v>96</v>
      </c>
      <c r="J121" s="51" t="s">
        <v>10</v>
      </c>
    </row>
    <row r="122" spans="1:10" ht="7.5" customHeight="1" thickBot="1">
      <c r="A122" s="42"/>
      <c r="B122" s="13"/>
      <c r="C122" s="12"/>
      <c r="D122" s="13"/>
      <c r="E122" s="5"/>
      <c r="F122" s="5"/>
      <c r="G122" s="12"/>
      <c r="H122" s="58"/>
      <c r="I122" s="59"/>
      <c r="J122" s="51"/>
    </row>
    <row r="123" spans="1:10" ht="30" customHeight="1" thickBot="1">
      <c r="A123" s="42"/>
      <c r="B123" s="44"/>
      <c r="C123" s="44"/>
      <c r="D123" s="44"/>
      <c r="E123" s="5"/>
      <c r="F123" s="5"/>
      <c r="G123" s="60" t="s">
        <v>88</v>
      </c>
      <c r="H123" s="61" t="str">
        <f>IF(COUNTBLANK(G121:H121)=0,(G121+H121)/2,"")</f>
        <v/>
      </c>
      <c r="I123" s="62" t="s">
        <v>96</v>
      </c>
      <c r="J123" s="51" t="s">
        <v>10</v>
      </c>
    </row>
    <row r="124" spans="1:10" ht="7.5" customHeight="1" thickBot="1">
      <c r="A124" s="42"/>
      <c r="B124" s="44"/>
      <c r="C124" s="5"/>
      <c r="D124" s="12"/>
      <c r="E124" s="5"/>
      <c r="F124" s="12"/>
      <c r="G124" s="12"/>
      <c r="H124" s="12"/>
      <c r="I124" s="12"/>
      <c r="J124" s="45"/>
    </row>
    <row r="125" spans="1:10" ht="15" customHeight="1" thickBot="1">
      <c r="A125" s="42"/>
      <c r="B125" s="44"/>
      <c r="C125" s="12"/>
      <c r="D125" s="12"/>
      <c r="E125" s="5"/>
      <c r="F125" s="12"/>
      <c r="G125" s="63" t="s">
        <v>26</v>
      </c>
      <c r="H125" s="64" t="str">
        <f>IF(H123&lt;&gt;"",ABS(G121-H121)/H123,"")</f>
        <v/>
      </c>
      <c r="I125" s="12"/>
      <c r="J125" s="45"/>
    </row>
    <row r="126" spans="1:10" ht="15" customHeight="1">
      <c r="A126" s="42"/>
      <c r="B126" s="62" t="s">
        <v>1</v>
      </c>
      <c r="C126" s="12"/>
      <c r="D126" s="12"/>
      <c r="E126" s="12"/>
      <c r="F126" s="12"/>
      <c r="G126" s="12"/>
      <c r="H126" s="12"/>
      <c r="I126" s="44"/>
      <c r="J126" s="45"/>
    </row>
    <row r="127" spans="1:10" ht="15" customHeight="1">
      <c r="A127" s="42"/>
      <c r="B127" s="5"/>
      <c r="C127" s="44"/>
      <c r="D127" s="44"/>
      <c r="E127" s="44"/>
      <c r="F127" s="44"/>
      <c r="G127" s="44"/>
      <c r="H127" s="44"/>
      <c r="I127" s="44"/>
      <c r="J127" s="45"/>
    </row>
    <row r="128" spans="1:10" ht="15" customHeight="1">
      <c r="A128" s="42"/>
      <c r="B128" s="5"/>
      <c r="C128" s="44"/>
      <c r="D128" s="44"/>
      <c r="E128" s="44"/>
      <c r="F128" s="44"/>
      <c r="G128" s="44"/>
      <c r="H128" s="44"/>
      <c r="I128" s="44"/>
      <c r="J128" s="45"/>
    </row>
    <row r="129" spans="1:10" ht="15" customHeight="1">
      <c r="A129" s="42"/>
      <c r="B129" s="44"/>
      <c r="C129" s="44"/>
      <c r="D129" s="44"/>
      <c r="E129" s="44"/>
      <c r="F129" s="44"/>
      <c r="G129" s="44"/>
      <c r="H129" s="44"/>
      <c r="I129" s="44"/>
      <c r="J129" s="45"/>
    </row>
    <row r="130" spans="1:10" ht="15" customHeight="1">
      <c r="A130" s="42"/>
      <c r="B130" s="44"/>
      <c r="C130" s="44"/>
      <c r="D130" s="44"/>
      <c r="E130" s="44"/>
      <c r="F130" s="44"/>
      <c r="G130" s="44"/>
      <c r="H130" s="44"/>
      <c r="I130" s="44"/>
      <c r="J130" s="45"/>
    </row>
    <row r="131" spans="1:10" ht="15" customHeight="1">
      <c r="A131" s="42"/>
      <c r="B131" s="44"/>
      <c r="C131" s="44"/>
      <c r="D131" s="44"/>
      <c r="E131" s="44"/>
      <c r="F131" s="44"/>
      <c r="G131" s="44"/>
      <c r="H131" s="44"/>
      <c r="I131" s="44"/>
      <c r="J131" s="45"/>
    </row>
    <row r="132" spans="1:10" ht="15" customHeight="1">
      <c r="A132" s="42"/>
      <c r="B132" s="44"/>
      <c r="C132" s="44"/>
      <c r="D132" s="44"/>
      <c r="E132" s="44"/>
      <c r="F132" s="44"/>
      <c r="G132" s="44"/>
      <c r="H132" s="44"/>
      <c r="I132" s="44"/>
      <c r="J132" s="45"/>
    </row>
    <row r="133" spans="1:10" ht="15" customHeight="1">
      <c r="A133" s="42"/>
      <c r="B133" s="44"/>
      <c r="C133" s="44"/>
      <c r="D133" s="44"/>
      <c r="E133" s="44"/>
      <c r="F133" s="44"/>
      <c r="G133" s="44"/>
      <c r="H133" s="44"/>
      <c r="I133" s="44"/>
      <c r="J133" s="45"/>
    </row>
    <row r="134" spans="1:10" ht="15" customHeight="1">
      <c r="A134" s="42"/>
      <c r="B134" s="44"/>
      <c r="C134" s="44"/>
      <c r="D134" s="44"/>
      <c r="E134" s="44"/>
      <c r="F134" s="44"/>
      <c r="G134" s="44"/>
      <c r="H134" s="44"/>
      <c r="I134" s="44"/>
      <c r="J134" s="45"/>
    </row>
    <row r="135" spans="1:10" ht="15" customHeight="1">
      <c r="A135" s="42"/>
      <c r="B135" s="44"/>
      <c r="C135" s="44"/>
      <c r="D135" s="44"/>
      <c r="E135" s="44"/>
      <c r="F135" s="44"/>
      <c r="G135" s="44"/>
      <c r="H135" s="44"/>
      <c r="I135" s="44"/>
      <c r="J135" s="45"/>
    </row>
    <row r="136" spans="1:10" ht="15" customHeight="1">
      <c r="A136" s="42"/>
      <c r="B136" s="44"/>
      <c r="C136" s="44"/>
      <c r="D136" s="44"/>
      <c r="E136" s="44"/>
      <c r="F136" s="44"/>
      <c r="G136" s="44"/>
      <c r="H136" s="44"/>
      <c r="I136" s="44"/>
      <c r="J136" s="45"/>
    </row>
    <row r="137" spans="1:10" ht="15" customHeight="1">
      <c r="A137" s="42"/>
      <c r="B137" s="44"/>
      <c r="C137" s="44"/>
      <c r="D137" s="44"/>
      <c r="E137" s="44"/>
      <c r="F137" s="44"/>
      <c r="G137" s="44"/>
      <c r="H137" s="44"/>
      <c r="I137" s="44"/>
      <c r="J137" s="45"/>
    </row>
    <row r="138" spans="1:10" ht="15" customHeight="1">
      <c r="A138" s="42"/>
      <c r="B138" s="44"/>
      <c r="C138" s="44"/>
      <c r="D138" s="44"/>
      <c r="E138" s="44"/>
      <c r="F138" s="44"/>
      <c r="G138" s="44"/>
      <c r="H138" s="44"/>
      <c r="I138" s="44"/>
      <c r="J138" s="45"/>
    </row>
    <row r="139" spans="1:10" ht="6" customHeight="1">
      <c r="A139" s="42"/>
      <c r="B139" s="5"/>
      <c r="C139" s="5"/>
      <c r="D139" s="44"/>
      <c r="E139" s="44"/>
      <c r="F139" s="44"/>
      <c r="G139" s="44"/>
      <c r="H139" s="44"/>
      <c r="I139" s="44"/>
      <c r="J139" s="45"/>
    </row>
    <row r="140" spans="1:10" ht="15" customHeight="1">
      <c r="A140" s="42"/>
      <c r="B140" s="62" t="s">
        <v>2</v>
      </c>
      <c r="C140" s="44"/>
      <c r="D140" s="44"/>
      <c r="E140" s="44"/>
      <c r="F140" s="44"/>
      <c r="G140" s="44"/>
      <c r="H140" s="44"/>
      <c r="I140" s="44"/>
      <c r="J140" s="45"/>
    </row>
    <row r="141" spans="1:10" ht="15" customHeight="1">
      <c r="A141" s="42"/>
      <c r="B141" s="44"/>
      <c r="C141" s="44"/>
      <c r="D141" s="44"/>
      <c r="E141" s="44"/>
      <c r="F141" s="44"/>
      <c r="G141" s="44"/>
      <c r="H141" s="44"/>
      <c r="I141" s="44"/>
      <c r="J141" s="45"/>
    </row>
    <row r="142" spans="1:10" ht="15" customHeight="1">
      <c r="A142" s="42"/>
      <c r="B142" s="44"/>
      <c r="C142" s="44"/>
      <c r="D142" s="44"/>
      <c r="E142" s="44"/>
      <c r="F142" s="44"/>
      <c r="G142" s="44"/>
      <c r="H142" s="44"/>
      <c r="I142" s="44"/>
      <c r="J142" s="45"/>
    </row>
    <row r="143" spans="1:10" ht="15" customHeight="1">
      <c r="A143" s="42"/>
      <c r="B143" s="44"/>
      <c r="C143" s="44"/>
      <c r="D143" s="44"/>
      <c r="E143" s="44"/>
      <c r="F143" s="44"/>
      <c r="G143" s="44"/>
      <c r="H143" s="44"/>
      <c r="I143" s="44"/>
      <c r="J143" s="45"/>
    </row>
    <row r="144" spans="1:10" ht="15" customHeight="1">
      <c r="A144" s="42"/>
      <c r="B144" s="44"/>
      <c r="C144" s="44"/>
      <c r="D144" s="44"/>
      <c r="E144" s="44"/>
      <c r="F144" s="44"/>
      <c r="G144" s="44"/>
      <c r="H144" s="44"/>
      <c r="I144" s="44"/>
      <c r="J144" s="45"/>
    </row>
    <row r="145" spans="1:10" ht="15" customHeight="1">
      <c r="A145" s="42"/>
      <c r="B145" s="44"/>
      <c r="C145" s="44"/>
      <c r="D145" s="44"/>
      <c r="E145" s="44"/>
      <c r="F145" s="44"/>
      <c r="G145" s="44"/>
      <c r="H145" s="44"/>
      <c r="I145" s="44"/>
      <c r="J145" s="45"/>
    </row>
    <row r="146" spans="1:10" ht="15" customHeight="1">
      <c r="A146" s="42"/>
      <c r="B146" s="44"/>
      <c r="C146" s="44"/>
      <c r="D146" s="44"/>
      <c r="E146" s="44"/>
      <c r="F146" s="44"/>
      <c r="G146" s="44"/>
      <c r="H146" s="44"/>
      <c r="I146" s="44"/>
      <c r="J146" s="45"/>
    </row>
    <row r="147" spans="1:10" ht="15" customHeight="1">
      <c r="A147" s="42"/>
      <c r="B147" s="44"/>
      <c r="C147" s="44"/>
      <c r="D147" s="44"/>
      <c r="E147" s="44"/>
      <c r="F147" s="44"/>
      <c r="G147" s="44"/>
      <c r="H147" s="44"/>
      <c r="I147" s="44"/>
      <c r="J147" s="45"/>
    </row>
    <row r="148" spans="1:10" ht="15" customHeight="1">
      <c r="A148" s="42"/>
      <c r="B148" s="44"/>
      <c r="C148" s="44"/>
      <c r="D148" s="44"/>
      <c r="E148" s="44"/>
      <c r="F148" s="44"/>
      <c r="G148" s="44"/>
      <c r="H148" s="44"/>
      <c r="I148" s="44"/>
      <c r="J148" s="45"/>
    </row>
    <row r="149" spans="1:10" ht="15" customHeight="1">
      <c r="A149" s="42"/>
      <c r="B149" s="44"/>
      <c r="C149" s="44"/>
      <c r="D149" s="44"/>
      <c r="E149" s="44"/>
      <c r="F149" s="44"/>
      <c r="G149" s="44"/>
      <c r="H149" s="44"/>
      <c r="I149" s="44"/>
      <c r="J149" s="45"/>
    </row>
    <row r="150" spans="1:10" ht="15" customHeight="1">
      <c r="A150" s="42"/>
      <c r="B150" s="44"/>
      <c r="C150" s="44"/>
      <c r="D150" s="44"/>
      <c r="E150" s="44"/>
      <c r="F150" s="44"/>
      <c r="G150" s="44"/>
      <c r="H150" s="44"/>
      <c r="I150" s="44"/>
      <c r="J150" s="45"/>
    </row>
    <row r="151" spans="1:10" ht="15" customHeight="1">
      <c r="A151" s="42"/>
      <c r="B151" s="44"/>
      <c r="C151" s="44"/>
      <c r="D151" s="44"/>
      <c r="E151" s="44"/>
      <c r="F151" s="44"/>
      <c r="G151" s="44"/>
      <c r="H151" s="44"/>
      <c r="I151" s="44"/>
      <c r="J151" s="45"/>
    </row>
    <row r="152" spans="1:10" ht="19.149999999999999" customHeight="1" thickBot="1">
      <c r="A152" s="68"/>
      <c r="B152" s="55"/>
      <c r="C152" s="55"/>
      <c r="D152" s="55"/>
      <c r="E152" s="55"/>
      <c r="F152" s="55"/>
      <c r="G152" s="55"/>
      <c r="H152" s="55"/>
      <c r="I152" s="55"/>
      <c r="J152" s="70"/>
    </row>
    <row r="153" spans="1:10" ht="6.6" customHeight="1"/>
  </sheetData>
  <sheetProtection password="89E8" sheet="1" objects="1" scenarios="1" selectLockedCells="1"/>
  <mergeCells count="32">
    <mergeCell ref="C9:I14"/>
    <mergeCell ref="C110:I113"/>
    <mergeCell ref="A2:J2"/>
    <mergeCell ref="G4:J4"/>
    <mergeCell ref="B4:E4"/>
    <mergeCell ref="I3:J3"/>
    <mergeCell ref="B3:H3"/>
    <mergeCell ref="B104:H104"/>
    <mergeCell ref="I104:J104"/>
    <mergeCell ref="C106:D106"/>
    <mergeCell ref="B106:B107"/>
    <mergeCell ref="E106:E107"/>
    <mergeCell ref="G106:G107"/>
    <mergeCell ref="I106:I107"/>
    <mergeCell ref="C107:D107"/>
    <mergeCell ref="A103:J103"/>
    <mergeCell ref="B105:E105"/>
    <mergeCell ref="G105:J105"/>
    <mergeCell ref="C6:D6"/>
    <mergeCell ref="B5:B6"/>
    <mergeCell ref="E5:E6"/>
    <mergeCell ref="G5:G6"/>
    <mergeCell ref="I5:I6"/>
    <mergeCell ref="C5:D5"/>
    <mergeCell ref="C58:I65"/>
    <mergeCell ref="A53:J53"/>
    <mergeCell ref="B54:H54"/>
    <mergeCell ref="I54:J54"/>
    <mergeCell ref="B55:E55"/>
    <mergeCell ref="G55:J55"/>
    <mergeCell ref="C56:D56"/>
    <mergeCell ref="A56:B56"/>
  </mergeCells>
  <phoneticPr fontId="3"/>
  <conditionalFormatting sqref="H125 H27">
    <cfRule type="cellIs" dxfId="3" priority="4" stopIfTrue="1" operator="greaterThan">
      <formula>0.05</formula>
    </cfRule>
  </conditionalFormatting>
  <conditionalFormatting sqref="H124">
    <cfRule type="cellIs" dxfId="2" priority="2" stopIfTrue="1" operator="greaterThan">
      <formula>0.05</formula>
    </cfRule>
  </conditionalFormatting>
  <pageMargins left="0.78740157480314965" right="0.51181102362204722" top="0.78740157480314965" bottom="0.39370078740157483" header="0.19685039370078741" footer="0.19685039370078741"/>
  <pageSetup paperSize="9" orientation="portrait" r:id="rId1"/>
  <rowBreaks count="3" manualBreakCount="3">
    <brk id="51" max="16383" man="1"/>
    <brk id="101" max="16383" man="1"/>
    <brk id="1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8"/>
  <sheetViews>
    <sheetView view="pageBreakPreview" zoomScaleNormal="9" zoomScaleSheetLayoutView="100" workbookViewId="0">
      <selection activeCell="C5" sqref="C5:D5"/>
    </sheetView>
  </sheetViews>
  <sheetFormatPr defaultRowHeight="13.5"/>
  <cols>
    <col min="1" max="1" width="10.5" style="1" customWidth="1"/>
    <col min="2" max="2" width="6.125" style="1" customWidth="1"/>
    <col min="3" max="3" width="9.125" style="1" customWidth="1"/>
    <col min="4" max="4" width="11.5" style="1" customWidth="1"/>
    <col min="5" max="5" width="9.25" style="1" customWidth="1"/>
    <col min="6" max="6" width="8.875" style="1" customWidth="1"/>
    <col min="7" max="8" width="8.75" style="1" customWidth="1"/>
    <col min="9" max="9" width="8.125" style="1" customWidth="1"/>
    <col min="10" max="10" width="8.25" style="1" customWidth="1"/>
    <col min="11" max="11" width="5.625" style="1" customWidth="1"/>
    <col min="12" max="16384" width="9" style="1"/>
  </cols>
  <sheetData>
    <row r="1" spans="1:13" ht="15" customHeight="1" thickBot="1"/>
    <row r="2" spans="1:13" s="31" customFormat="1" ht="19.5" customHeight="1" thickBot="1">
      <c r="A2" s="349" t="str">
        <f>+表紙!A2</f>
        <v>業務用厨房熱機器等性能測定結果　【電気機器】</v>
      </c>
      <c r="B2" s="350"/>
      <c r="C2" s="350"/>
      <c r="D2" s="350"/>
      <c r="E2" s="350"/>
      <c r="F2" s="350"/>
      <c r="G2" s="350"/>
      <c r="H2" s="350"/>
      <c r="I2" s="350"/>
      <c r="J2" s="351"/>
    </row>
    <row r="3" spans="1:13" s="31" customFormat="1" ht="28.5" customHeight="1" thickTop="1">
      <c r="A3" s="32" t="s">
        <v>162</v>
      </c>
      <c r="B3" s="352" t="str">
        <f>+表紙!B3&amp;"　　（３．立上り性能）"</f>
        <v>　テーブルレンジ、　ローレンジ、　卓上レンジ、　中華レンジ　(選択してください)　　（３．立上り性能）</v>
      </c>
      <c r="C3" s="353"/>
      <c r="D3" s="353"/>
      <c r="E3" s="353"/>
      <c r="F3" s="353"/>
      <c r="G3" s="353"/>
      <c r="H3" s="354"/>
      <c r="I3" s="355" t="str">
        <f>IF(+表紙!$C$12="選択してください","",+表紙!$C$12)</f>
        <v/>
      </c>
      <c r="J3" s="356"/>
    </row>
    <row r="4" spans="1:13" s="31" customFormat="1" ht="20.100000000000001" customHeight="1" thickBot="1">
      <c r="A4" s="6" t="s">
        <v>3</v>
      </c>
      <c r="B4" s="357" t="str">
        <f>IF(表紙!$B$6=0,"",表紙!$B$6)</f>
        <v/>
      </c>
      <c r="C4" s="357"/>
      <c r="D4" s="358"/>
      <c r="E4" s="359"/>
      <c r="F4" s="33" t="s">
        <v>4</v>
      </c>
      <c r="G4" s="360" t="str">
        <f>IF(表紙!$G$5=0,"",表紙!$G$5)</f>
        <v/>
      </c>
      <c r="H4" s="361"/>
      <c r="I4" s="361"/>
      <c r="J4" s="362"/>
    </row>
    <row r="5" spans="1:13" s="31" customFormat="1" ht="15" customHeight="1">
      <c r="A5" s="34" t="s">
        <v>21</v>
      </c>
      <c r="B5" s="367" t="s">
        <v>48</v>
      </c>
      <c r="C5" s="369"/>
      <c r="D5" s="369"/>
      <c r="E5" s="302" t="s">
        <v>40</v>
      </c>
      <c r="F5" s="77"/>
      <c r="G5" s="367" t="s">
        <v>27</v>
      </c>
      <c r="H5" s="77"/>
      <c r="I5" s="302" t="s">
        <v>28</v>
      </c>
      <c r="J5" s="79"/>
    </row>
    <row r="6" spans="1:13" s="31" customFormat="1" ht="15" customHeight="1" thickBot="1">
      <c r="A6" s="6" t="s">
        <v>22</v>
      </c>
      <c r="B6" s="368"/>
      <c r="C6" s="366"/>
      <c r="D6" s="366"/>
      <c r="E6" s="343"/>
      <c r="F6" s="78"/>
      <c r="G6" s="368"/>
      <c r="H6" s="78"/>
      <c r="I6" s="343"/>
      <c r="J6" s="80"/>
    </row>
    <row r="7" spans="1:13" s="31" customFormat="1" ht="15" customHeight="1">
      <c r="A7" s="86"/>
      <c r="B7" s="44"/>
      <c r="C7" s="44"/>
      <c r="D7" s="44"/>
      <c r="E7" s="44"/>
      <c r="F7" s="44"/>
      <c r="G7" s="44"/>
      <c r="H7" s="44"/>
      <c r="I7" s="44"/>
      <c r="J7" s="45"/>
    </row>
    <row r="8" spans="1:13" s="31" customFormat="1" ht="15" customHeight="1">
      <c r="A8" s="87"/>
      <c r="B8" s="44"/>
      <c r="C8" s="370" t="s">
        <v>160</v>
      </c>
      <c r="D8" s="370"/>
      <c r="E8" s="370"/>
      <c r="F8" s="370"/>
      <c r="G8" s="370"/>
      <c r="H8" s="370"/>
      <c r="I8" s="370"/>
      <c r="J8" s="45"/>
    </row>
    <row r="9" spans="1:13" s="31" customFormat="1" ht="15" customHeight="1">
      <c r="A9" s="87"/>
      <c r="B9" s="44"/>
      <c r="C9" s="370"/>
      <c r="D9" s="370"/>
      <c r="E9" s="370"/>
      <c r="F9" s="370"/>
      <c r="G9" s="370"/>
      <c r="H9" s="370"/>
      <c r="I9" s="370"/>
      <c r="J9" s="45"/>
    </row>
    <row r="10" spans="1:13" s="31" customFormat="1" ht="15" customHeight="1">
      <c r="A10" s="87"/>
      <c r="B10" s="44"/>
      <c r="C10" s="370"/>
      <c r="D10" s="370"/>
      <c r="E10" s="370"/>
      <c r="F10" s="370"/>
      <c r="G10" s="370"/>
      <c r="H10" s="370"/>
      <c r="I10" s="370"/>
      <c r="J10" s="45"/>
    </row>
    <row r="11" spans="1:13" s="31" customFormat="1" ht="15" customHeight="1">
      <c r="A11" s="87"/>
      <c r="B11" s="44"/>
      <c r="C11" s="370"/>
      <c r="D11" s="370"/>
      <c r="E11" s="370"/>
      <c r="F11" s="370"/>
      <c r="G11" s="370"/>
      <c r="H11" s="370"/>
      <c r="I11" s="370"/>
      <c r="J11" s="45"/>
    </row>
    <row r="12" spans="1:13" s="31" customFormat="1" ht="15" customHeight="1">
      <c r="A12" s="87"/>
      <c r="B12" s="44"/>
      <c r="C12" s="48"/>
      <c r="D12" s="62"/>
      <c r="E12" s="13"/>
      <c r="F12" s="13"/>
      <c r="G12" s="44"/>
      <c r="H12" s="44"/>
      <c r="I12" s="44"/>
      <c r="J12" s="45"/>
    </row>
    <row r="13" spans="1:13" s="31" customFormat="1" ht="15" customHeight="1">
      <c r="A13" s="87"/>
      <c r="B13" s="44"/>
      <c r="C13" s="48"/>
      <c r="D13" s="62"/>
      <c r="E13" s="13"/>
      <c r="F13" s="13"/>
      <c r="G13" s="44"/>
      <c r="H13" s="44"/>
      <c r="I13" s="44"/>
      <c r="J13" s="45"/>
    </row>
    <row r="14" spans="1:13" s="31" customFormat="1" ht="15" customHeight="1">
      <c r="A14" s="87"/>
      <c r="B14" s="44"/>
      <c r="C14" s="44"/>
      <c r="D14" s="44"/>
      <c r="E14" s="44"/>
      <c r="F14" s="44"/>
      <c r="G14" s="188" t="s">
        <v>154</v>
      </c>
      <c r="H14" s="188" t="s">
        <v>155</v>
      </c>
      <c r="I14" s="44"/>
      <c r="J14" s="45"/>
    </row>
    <row r="15" spans="1:13" s="31" customFormat="1" ht="17.25" customHeight="1">
      <c r="A15" s="87"/>
      <c r="B15" s="44"/>
      <c r="C15" s="13" t="s">
        <v>68</v>
      </c>
      <c r="D15" s="113"/>
      <c r="E15" s="113"/>
      <c r="F15" s="88" t="s">
        <v>93</v>
      </c>
      <c r="G15" s="81"/>
      <c r="H15" s="81"/>
      <c r="I15" s="50" t="s">
        <v>60</v>
      </c>
      <c r="J15" s="51" t="s">
        <v>54</v>
      </c>
    </row>
    <row r="16" spans="1:13" s="31" customFormat="1" ht="17.25" customHeight="1">
      <c r="A16" s="87"/>
      <c r="B16" s="44"/>
      <c r="C16" s="44" t="s">
        <v>67</v>
      </c>
      <c r="D16" s="89"/>
      <c r="E16" s="44"/>
      <c r="F16" s="88" t="s">
        <v>85</v>
      </c>
      <c r="G16" s="81"/>
      <c r="H16" s="100"/>
      <c r="I16" s="50" t="s">
        <v>6</v>
      </c>
      <c r="J16" s="51" t="s">
        <v>54</v>
      </c>
      <c r="M16" s="90"/>
    </row>
    <row r="17" spans="1:19" s="31" customFormat="1" ht="17.25" customHeight="1">
      <c r="A17" s="87"/>
      <c r="B17" s="44"/>
      <c r="C17" s="44" t="s">
        <v>66</v>
      </c>
      <c r="D17" s="89"/>
      <c r="E17" s="44"/>
      <c r="F17" s="91" t="s">
        <v>78</v>
      </c>
      <c r="G17" s="82"/>
      <c r="H17" s="82"/>
      <c r="I17" s="50" t="s">
        <v>5</v>
      </c>
      <c r="J17" s="51" t="s">
        <v>10</v>
      </c>
      <c r="M17" s="90"/>
    </row>
    <row r="18" spans="1:19" s="31" customFormat="1" ht="7.5" customHeight="1" thickBot="1">
      <c r="A18" s="87"/>
      <c r="B18" s="44"/>
      <c r="C18" s="44"/>
      <c r="D18" s="44"/>
      <c r="E18" s="44"/>
      <c r="F18" s="92"/>
      <c r="G18" s="44"/>
      <c r="H18" s="44"/>
      <c r="I18" s="50"/>
      <c r="J18" s="51"/>
    </row>
    <row r="19" spans="1:19" s="31" customFormat="1" ht="17.25" customHeight="1" thickBot="1">
      <c r="A19" s="87"/>
      <c r="B19" s="44"/>
      <c r="C19" s="13" t="s">
        <v>69</v>
      </c>
      <c r="D19" s="13"/>
      <c r="E19" s="44"/>
      <c r="F19" s="49" t="s">
        <v>86</v>
      </c>
      <c r="G19" s="93" t="str">
        <f>IF(COUNTBLANK(G15:G17)=0,60*G15/(G16*(95-G17)),"")</f>
        <v/>
      </c>
      <c r="H19" s="93" t="str">
        <f>IF(COUNTBLANK(H15:H17)=0,60*H15/(H16*(95-H17)),"")</f>
        <v/>
      </c>
      <c r="I19" s="94" t="s">
        <v>61</v>
      </c>
      <c r="J19" s="51" t="s">
        <v>54</v>
      </c>
      <c r="M19" s="44"/>
    </row>
    <row r="20" spans="1:19" s="31" customFormat="1" ht="7.5" customHeight="1" thickBot="1">
      <c r="A20" s="87"/>
      <c r="B20" s="13"/>
      <c r="C20" s="12"/>
      <c r="D20" s="189"/>
      <c r="E20" s="44"/>
      <c r="F20" s="92"/>
      <c r="G20" s="95"/>
      <c r="H20" s="96"/>
      <c r="I20" s="97"/>
      <c r="J20" s="51"/>
      <c r="M20" s="90"/>
    </row>
    <row r="21" spans="1:19" s="31" customFormat="1" ht="30" customHeight="1" thickBot="1">
      <c r="A21" s="87"/>
      <c r="B21" s="44"/>
      <c r="C21" s="12"/>
      <c r="D21" s="12"/>
      <c r="E21" s="44"/>
      <c r="F21" s="44"/>
      <c r="G21" s="60" t="s">
        <v>87</v>
      </c>
      <c r="H21" s="98" t="str">
        <f>IF(COUNTBLANK(G19:H19)=0,(G19+H19)/2,"")</f>
        <v/>
      </c>
      <c r="I21" s="94" t="s">
        <v>61</v>
      </c>
      <c r="J21" s="51" t="s">
        <v>54</v>
      </c>
      <c r="M21" s="44"/>
    </row>
    <row r="22" spans="1:19" ht="7.5" customHeight="1" thickBot="1">
      <c r="A22" s="42"/>
      <c r="B22" s="44"/>
      <c r="C22" s="5"/>
      <c r="D22" s="12"/>
      <c r="E22" s="5"/>
      <c r="F22" s="12"/>
      <c r="G22" s="12"/>
      <c r="H22" s="12"/>
      <c r="I22" s="12"/>
      <c r="J22" s="45"/>
    </row>
    <row r="23" spans="1:19" ht="15" customHeight="1" thickBot="1">
      <c r="A23" s="42"/>
      <c r="B23" s="44"/>
      <c r="C23" s="12"/>
      <c r="D23" s="12"/>
      <c r="E23" s="5"/>
      <c r="F23" s="12"/>
      <c r="G23" s="63" t="s">
        <v>26</v>
      </c>
      <c r="H23" s="64" t="str">
        <f>IF(H21&lt;&gt;"",ABS(G19-H19)/H21,"")</f>
        <v/>
      </c>
      <c r="I23" s="12"/>
      <c r="J23" s="45"/>
    </row>
    <row r="24" spans="1:19" ht="15" customHeight="1">
      <c r="A24" s="42"/>
      <c r="B24" s="44"/>
      <c r="C24" s="12"/>
      <c r="D24" s="12"/>
      <c r="E24" s="12"/>
      <c r="F24" s="63"/>
      <c r="G24" s="65"/>
      <c r="H24" s="12"/>
      <c r="I24" s="44"/>
      <c r="J24" s="45"/>
      <c r="M24" s="111"/>
    </row>
    <row r="25" spans="1:19" ht="12" customHeight="1">
      <c r="A25" s="42"/>
      <c r="B25" s="44"/>
      <c r="C25" s="12"/>
      <c r="D25" s="12"/>
      <c r="E25" s="12"/>
      <c r="F25" s="63"/>
      <c r="G25" s="65"/>
      <c r="H25" s="12"/>
      <c r="I25" s="44"/>
      <c r="J25" s="45"/>
    </row>
    <row r="26" spans="1:19" ht="15" customHeight="1">
      <c r="A26" s="42"/>
      <c r="B26" s="44"/>
      <c r="C26" s="12"/>
      <c r="D26" s="12"/>
      <c r="E26" s="12"/>
      <c r="F26" s="63"/>
      <c r="G26" s="65"/>
      <c r="H26" s="12"/>
      <c r="I26" s="44"/>
      <c r="J26" s="45"/>
    </row>
    <row r="27" spans="1:19" ht="15" customHeight="1">
      <c r="A27" s="42"/>
      <c r="B27" s="62" t="s">
        <v>1</v>
      </c>
      <c r="C27" s="12"/>
      <c r="D27" s="12"/>
      <c r="E27" s="12"/>
      <c r="F27" s="12"/>
      <c r="G27" s="12"/>
      <c r="H27" s="12"/>
      <c r="I27" s="44"/>
      <c r="J27" s="45"/>
    </row>
    <row r="28" spans="1:19" ht="15" customHeight="1">
      <c r="A28" s="42"/>
      <c r="B28" s="44"/>
      <c r="C28" s="12"/>
      <c r="D28" s="12"/>
      <c r="E28" s="12"/>
      <c r="F28" s="12"/>
      <c r="G28" s="12"/>
      <c r="H28" s="12"/>
      <c r="I28" s="44"/>
      <c r="J28" s="45"/>
    </row>
    <row r="29" spans="1:19" ht="15" customHeight="1">
      <c r="A29" s="42"/>
      <c r="B29" s="44"/>
      <c r="C29" s="12"/>
      <c r="D29" s="12"/>
      <c r="E29" s="12"/>
      <c r="F29" s="12"/>
      <c r="G29" s="12"/>
      <c r="H29" s="12"/>
      <c r="I29" s="44"/>
      <c r="J29" s="45"/>
    </row>
    <row r="30" spans="1:19" ht="15" customHeight="1">
      <c r="A30" s="42"/>
      <c r="B30" s="44"/>
      <c r="C30" s="12"/>
      <c r="D30" s="12"/>
      <c r="E30" s="12"/>
      <c r="F30" s="12"/>
      <c r="G30" s="12"/>
      <c r="H30" s="12"/>
      <c r="I30" s="44"/>
      <c r="J30" s="45"/>
    </row>
    <row r="31" spans="1:19" ht="15" customHeight="1">
      <c r="A31" s="42"/>
      <c r="B31" s="44"/>
      <c r="C31" s="12"/>
      <c r="D31" s="12"/>
      <c r="E31" s="12"/>
      <c r="F31" s="12"/>
      <c r="G31" s="12"/>
      <c r="H31" s="12"/>
      <c r="I31" s="44"/>
      <c r="J31" s="45"/>
    </row>
    <row r="32" spans="1:19" ht="15" customHeight="1">
      <c r="A32" s="42"/>
      <c r="B32" s="44"/>
      <c r="C32" s="12"/>
      <c r="D32" s="12"/>
      <c r="E32" s="12"/>
      <c r="F32" s="12"/>
      <c r="G32" s="12"/>
      <c r="H32" s="12"/>
      <c r="I32" s="44"/>
      <c r="J32" s="45"/>
      <c r="S32" s="90"/>
    </row>
    <row r="33" spans="1:10" ht="15" customHeight="1">
      <c r="A33" s="42"/>
      <c r="B33" s="44"/>
      <c r="C33" s="12"/>
      <c r="D33" s="12"/>
      <c r="E33" s="12"/>
      <c r="F33" s="12"/>
      <c r="G33" s="12"/>
      <c r="H33" s="12"/>
      <c r="I33" s="44"/>
      <c r="J33" s="45"/>
    </row>
    <row r="34" spans="1:10" ht="15" customHeight="1">
      <c r="A34" s="42"/>
      <c r="B34" s="44"/>
      <c r="C34" s="12"/>
      <c r="D34" s="12"/>
      <c r="E34" s="12"/>
      <c r="F34" s="12"/>
      <c r="G34" s="12"/>
      <c r="H34" s="12"/>
      <c r="I34" s="44"/>
      <c r="J34" s="45"/>
    </row>
    <row r="35" spans="1:10" ht="15" customHeight="1">
      <c r="A35" s="42"/>
      <c r="B35" s="44"/>
      <c r="C35" s="12"/>
      <c r="D35" s="12"/>
      <c r="E35" s="12"/>
      <c r="F35" s="12"/>
      <c r="G35" s="12"/>
      <c r="H35" s="12"/>
      <c r="I35" s="44"/>
      <c r="J35" s="45"/>
    </row>
    <row r="36" spans="1:10" ht="15" customHeight="1">
      <c r="A36" s="42"/>
      <c r="B36" s="44"/>
      <c r="C36" s="44"/>
      <c r="D36" s="44"/>
      <c r="E36" s="44"/>
      <c r="F36" s="44"/>
      <c r="G36" s="44"/>
      <c r="H36" s="44"/>
      <c r="I36" s="44"/>
      <c r="J36" s="45"/>
    </row>
    <row r="37" spans="1:10" ht="15" customHeight="1">
      <c r="A37" s="42"/>
      <c r="B37" s="44"/>
      <c r="C37" s="44"/>
      <c r="D37" s="44"/>
      <c r="E37" s="44"/>
      <c r="F37" s="44"/>
      <c r="G37" s="44"/>
      <c r="H37" s="44"/>
      <c r="I37" s="44"/>
      <c r="J37" s="45"/>
    </row>
    <row r="38" spans="1:10" ht="15" customHeight="1">
      <c r="A38" s="42"/>
      <c r="B38" s="44"/>
      <c r="C38" s="5"/>
      <c r="D38" s="44"/>
      <c r="E38" s="44"/>
      <c r="F38" s="44"/>
      <c r="G38" s="44"/>
      <c r="H38" s="44"/>
      <c r="I38" s="44"/>
      <c r="J38" s="45"/>
    </row>
    <row r="39" spans="1:10" ht="15" customHeight="1">
      <c r="A39" s="42"/>
      <c r="B39" s="44"/>
      <c r="C39" s="5"/>
      <c r="D39" s="44"/>
      <c r="E39" s="44"/>
      <c r="F39" s="44"/>
      <c r="G39" s="44"/>
      <c r="H39" s="44"/>
      <c r="I39" s="44"/>
      <c r="J39" s="45"/>
    </row>
    <row r="40" spans="1:10" ht="15" customHeight="1">
      <c r="A40" s="42"/>
      <c r="B40" s="62" t="s">
        <v>7</v>
      </c>
      <c r="C40" s="44"/>
      <c r="D40" s="44"/>
      <c r="E40" s="44"/>
      <c r="F40" s="44"/>
      <c r="G40" s="44"/>
      <c r="H40" s="44"/>
      <c r="I40" s="44"/>
      <c r="J40" s="45"/>
    </row>
    <row r="41" spans="1:10" ht="15" customHeight="1">
      <c r="A41" s="42"/>
      <c r="B41" s="44"/>
      <c r="C41" s="44"/>
      <c r="D41" s="44"/>
      <c r="E41" s="44"/>
      <c r="F41" s="44"/>
      <c r="G41" s="44"/>
      <c r="H41" s="44"/>
      <c r="I41" s="44"/>
      <c r="J41" s="45"/>
    </row>
    <row r="42" spans="1:10" ht="15" customHeight="1">
      <c r="A42" s="42"/>
      <c r="B42" s="44"/>
      <c r="C42" s="44"/>
      <c r="D42" s="44"/>
      <c r="E42" s="44"/>
      <c r="F42" s="44"/>
      <c r="G42" s="44"/>
      <c r="H42" s="44"/>
      <c r="I42" s="44"/>
      <c r="J42" s="45"/>
    </row>
    <row r="43" spans="1:10" ht="15" customHeight="1">
      <c r="A43" s="42"/>
      <c r="B43" s="44"/>
      <c r="C43" s="44"/>
      <c r="D43" s="44"/>
      <c r="E43" s="44"/>
      <c r="F43" s="44"/>
      <c r="G43" s="44"/>
      <c r="H43" s="44"/>
      <c r="I43" s="44"/>
      <c r="J43" s="45"/>
    </row>
    <row r="44" spans="1:10" ht="15" customHeight="1">
      <c r="A44" s="42"/>
      <c r="B44" s="44"/>
      <c r="C44" s="44"/>
      <c r="D44" s="44"/>
      <c r="E44" s="44"/>
      <c r="F44" s="44"/>
      <c r="G44" s="44"/>
      <c r="H44" s="44"/>
      <c r="I44" s="44"/>
      <c r="J44" s="45"/>
    </row>
    <row r="45" spans="1:10" ht="15" customHeight="1">
      <c r="A45" s="42"/>
      <c r="B45" s="44"/>
      <c r="C45" s="44"/>
      <c r="D45" s="44"/>
      <c r="E45" s="44"/>
      <c r="F45" s="44"/>
      <c r="G45" s="44"/>
      <c r="H45" s="44"/>
      <c r="I45" s="44"/>
      <c r="J45" s="45"/>
    </row>
    <row r="46" spans="1:10" ht="15" customHeight="1">
      <c r="A46" s="42"/>
      <c r="B46" s="44"/>
      <c r="C46" s="44"/>
      <c r="D46" s="44"/>
      <c r="E46" s="44"/>
      <c r="F46" s="44"/>
      <c r="G46" s="44"/>
      <c r="H46" s="44"/>
      <c r="I46" s="44"/>
      <c r="J46" s="45"/>
    </row>
    <row r="47" spans="1:10" ht="15" customHeight="1">
      <c r="A47" s="42"/>
      <c r="B47" s="44"/>
      <c r="C47" s="44"/>
      <c r="D47" s="44"/>
      <c r="E47" s="44"/>
      <c r="F47" s="44"/>
      <c r="G47" s="44"/>
      <c r="H47" s="44"/>
      <c r="I47" s="44"/>
      <c r="J47" s="45"/>
    </row>
    <row r="48" spans="1:10" ht="15" customHeight="1">
      <c r="A48" s="42"/>
      <c r="B48" s="44"/>
      <c r="C48" s="44"/>
      <c r="D48" s="44"/>
      <c r="E48" s="44"/>
      <c r="F48" s="44"/>
      <c r="G48" s="44"/>
      <c r="H48" s="44"/>
      <c r="I48" s="44"/>
      <c r="J48" s="45"/>
    </row>
    <row r="49" spans="1:10" ht="15" customHeight="1">
      <c r="A49" s="42"/>
      <c r="B49" s="44"/>
      <c r="C49" s="44"/>
      <c r="D49" s="44"/>
      <c r="E49" s="44"/>
      <c r="F49" s="44"/>
      <c r="G49" s="44"/>
      <c r="H49" s="44"/>
      <c r="I49" s="44"/>
      <c r="J49" s="45"/>
    </row>
    <row r="50" spans="1:10" ht="15" customHeight="1">
      <c r="A50" s="42"/>
      <c r="B50" s="44"/>
      <c r="C50" s="44"/>
      <c r="D50" s="44"/>
      <c r="E50" s="44"/>
      <c r="F50" s="44"/>
      <c r="G50" s="44"/>
      <c r="H50" s="44"/>
      <c r="I50" s="44"/>
      <c r="J50" s="45"/>
    </row>
    <row r="51" spans="1:10" ht="15" customHeight="1">
      <c r="A51" s="42"/>
      <c r="B51" s="44"/>
      <c r="C51" s="44"/>
      <c r="D51" s="44"/>
      <c r="E51" s="44"/>
      <c r="F51" s="44"/>
      <c r="G51" s="44"/>
      <c r="H51" s="44"/>
      <c r="I51" s="44"/>
      <c r="J51" s="45"/>
    </row>
    <row r="52" spans="1:10" s="31" customFormat="1" ht="13.9" customHeight="1" thickBot="1">
      <c r="A52" s="99"/>
      <c r="B52" s="55"/>
      <c r="C52" s="55"/>
      <c r="D52" s="55"/>
      <c r="E52" s="55"/>
      <c r="F52" s="55"/>
      <c r="G52" s="55"/>
      <c r="H52" s="55"/>
      <c r="I52" s="55"/>
      <c r="J52" s="70"/>
    </row>
    <row r="53" spans="1:10" ht="9" customHeight="1">
      <c r="A53" s="5"/>
      <c r="B53" s="5"/>
      <c r="C53" s="5"/>
      <c r="D53" s="5"/>
      <c r="E53" s="5"/>
      <c r="F53" s="5"/>
      <c r="G53" s="5"/>
      <c r="H53" s="5"/>
      <c r="I53" s="5"/>
      <c r="J53" s="5"/>
    </row>
    <row r="104" ht="12.75" customHeight="1"/>
    <row r="113" spans="3:3" ht="299.25">
      <c r="C113" s="176" t="s">
        <v>132</v>
      </c>
    </row>
    <row r="157" ht="14.25" customHeight="1"/>
    <row r="158" ht="12.75" customHeight="1"/>
  </sheetData>
  <sheetProtection password="89E8" sheet="1" objects="1" scenarios="1" selectLockedCells="1"/>
  <mergeCells count="12">
    <mergeCell ref="E5:E6"/>
    <mergeCell ref="G5:G6"/>
    <mergeCell ref="I5:I6"/>
    <mergeCell ref="B5:B6"/>
    <mergeCell ref="C8:I11"/>
    <mergeCell ref="C6:D6"/>
    <mergeCell ref="C5:D5"/>
    <mergeCell ref="B3:H3"/>
    <mergeCell ref="A2:J2"/>
    <mergeCell ref="B4:E4"/>
    <mergeCell ref="G4:J4"/>
    <mergeCell ref="I3:J3"/>
  </mergeCells>
  <phoneticPr fontId="3"/>
  <conditionalFormatting sqref="H23">
    <cfRule type="cellIs" dxfId="1" priority="1"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view="pageBreakPreview" zoomScaleNormal="100" zoomScaleSheetLayoutView="100" workbookViewId="0">
      <selection activeCell="H22" sqref="H22"/>
    </sheetView>
  </sheetViews>
  <sheetFormatPr defaultRowHeight="13.5"/>
  <cols>
    <col min="1" max="1" width="10.5" style="1" customWidth="1"/>
    <col min="2" max="2" width="3.625" style="1" customWidth="1"/>
    <col min="3" max="3" width="9.125" style="1" customWidth="1"/>
    <col min="4" max="5" width="10.625" style="1" customWidth="1"/>
    <col min="6" max="6" width="9.5" style="1" customWidth="1"/>
    <col min="7" max="7" width="7.5" style="1" customWidth="1"/>
    <col min="8" max="8" width="8.375" style="1" customWidth="1"/>
    <col min="9" max="9" width="7.75" style="1" customWidth="1"/>
    <col min="10" max="10" width="11.25" style="1" customWidth="1"/>
    <col min="11" max="11" width="5.625" style="1" customWidth="1"/>
    <col min="12" max="16384" width="9" style="1"/>
  </cols>
  <sheetData>
    <row r="1" spans="1:13" ht="15" customHeight="1" thickBot="1"/>
    <row r="2" spans="1:13" s="31" customFormat="1" ht="19.5" customHeight="1" thickBot="1">
      <c r="A2" s="349" t="str">
        <f>+表紙!A2</f>
        <v>業務用厨房熱機器等性能測定結果　【電気機器】</v>
      </c>
      <c r="B2" s="350"/>
      <c r="C2" s="350"/>
      <c r="D2" s="350"/>
      <c r="E2" s="350"/>
      <c r="F2" s="350"/>
      <c r="G2" s="350"/>
      <c r="H2" s="350"/>
      <c r="I2" s="350"/>
      <c r="J2" s="351"/>
    </row>
    <row r="3" spans="1:13" s="31" customFormat="1" ht="28.5" customHeight="1" thickTop="1">
      <c r="A3" s="32" t="s">
        <v>162</v>
      </c>
      <c r="B3" s="352" t="str">
        <f>+表紙!B3&amp;"　　（５．消費電力量）"</f>
        <v>　テーブルレンジ、　ローレンジ、　卓上レンジ、　中華レンジ　(選択してください)　　（５．消費電力量）</v>
      </c>
      <c r="C3" s="353"/>
      <c r="D3" s="353"/>
      <c r="E3" s="353"/>
      <c r="F3" s="353"/>
      <c r="G3" s="353"/>
      <c r="H3" s="354"/>
      <c r="I3" s="355" t="str">
        <f>IF(+表紙!$C$12="選択してください","",+表紙!$C$12)</f>
        <v/>
      </c>
      <c r="J3" s="356"/>
    </row>
    <row r="4" spans="1:13" s="31" customFormat="1" ht="20.100000000000001" customHeight="1" thickBot="1">
      <c r="A4" s="6" t="s">
        <v>3</v>
      </c>
      <c r="B4" s="357" t="str">
        <f>IF(表紙!$B$6=0,"",表紙!$B$6)</f>
        <v/>
      </c>
      <c r="C4" s="357"/>
      <c r="D4" s="358"/>
      <c r="E4" s="359"/>
      <c r="F4" s="33" t="s">
        <v>4</v>
      </c>
      <c r="G4" s="360" t="str">
        <f>IF(表紙!$G$5=0,"",表紙!$G$5)</f>
        <v/>
      </c>
      <c r="H4" s="361"/>
      <c r="I4" s="361"/>
      <c r="J4" s="362"/>
    </row>
    <row r="5" spans="1:13" s="31" customFormat="1" ht="15" customHeight="1">
      <c r="A5" s="86"/>
      <c r="B5" s="44"/>
      <c r="C5" s="44"/>
      <c r="D5" s="44"/>
      <c r="E5" s="44"/>
      <c r="F5" s="44"/>
      <c r="G5" s="44"/>
      <c r="H5" s="44"/>
      <c r="I5" s="44"/>
      <c r="J5" s="125"/>
    </row>
    <row r="6" spans="1:13" s="31" customFormat="1" ht="22.5" customHeight="1">
      <c r="A6" s="87"/>
      <c r="B6" s="72" t="s">
        <v>36</v>
      </c>
      <c r="C6" s="44"/>
      <c r="D6" s="44"/>
      <c r="E6" s="44"/>
      <c r="F6" s="44"/>
      <c r="G6" s="44"/>
      <c r="H6" s="44"/>
      <c r="I6" s="44"/>
      <c r="J6" s="45"/>
    </row>
    <row r="7" spans="1:13" s="31" customFormat="1" ht="15" customHeight="1">
      <c r="A7" s="87"/>
      <c r="B7" s="44"/>
      <c r="C7" s="44" t="s">
        <v>55</v>
      </c>
      <c r="D7" s="44"/>
      <c r="E7" s="44"/>
      <c r="F7" s="44"/>
      <c r="G7" s="44"/>
      <c r="H7" s="44"/>
      <c r="I7" s="44"/>
      <c r="J7" s="45"/>
    </row>
    <row r="8" spans="1:13" s="31" customFormat="1" ht="15" customHeight="1">
      <c r="A8" s="87"/>
      <c r="B8" s="44"/>
      <c r="C8" s="44"/>
      <c r="D8" s="44"/>
      <c r="E8" s="44"/>
      <c r="F8" s="44"/>
      <c r="G8" s="44"/>
      <c r="H8" s="44"/>
      <c r="I8" s="44"/>
      <c r="J8" s="45"/>
    </row>
    <row r="9" spans="1:13" s="31" customFormat="1" ht="22.5" customHeight="1">
      <c r="A9" s="87"/>
      <c r="B9" s="72" t="s">
        <v>37</v>
      </c>
      <c r="C9" s="126"/>
      <c r="D9" s="44"/>
      <c r="E9" s="44"/>
      <c r="F9" s="44"/>
      <c r="G9" s="44"/>
      <c r="H9" s="44"/>
      <c r="I9" s="44"/>
      <c r="J9" s="45"/>
    </row>
    <row r="10" spans="1:13" s="31" customFormat="1" ht="27" customHeight="1">
      <c r="A10" s="87"/>
      <c r="B10" s="44"/>
      <c r="C10" s="127"/>
      <c r="D10" s="1"/>
      <c r="E10" s="44"/>
      <c r="F10" s="44"/>
      <c r="G10" s="44"/>
      <c r="H10" s="44"/>
      <c r="I10" s="44"/>
      <c r="J10" s="45"/>
      <c r="M10" s="44"/>
    </row>
    <row r="11" spans="1:13" s="31" customFormat="1" ht="17.25" customHeight="1">
      <c r="A11" s="87"/>
      <c r="B11" s="44"/>
      <c r="C11" s="44" t="s">
        <v>139</v>
      </c>
      <c r="D11" s="13"/>
      <c r="E11" s="128"/>
      <c r="G11" s="49" t="s">
        <v>114</v>
      </c>
      <c r="H11" s="129" t="str">
        <f>+表紙!G14</f>
        <v/>
      </c>
      <c r="I11" s="53" t="s">
        <v>39</v>
      </c>
      <c r="J11" s="171" t="s">
        <v>54</v>
      </c>
    </row>
    <row r="12" spans="1:13" s="31" customFormat="1" ht="7.5" customHeight="1" thickBot="1">
      <c r="A12" s="87"/>
      <c r="B12" s="44"/>
      <c r="C12" s="44"/>
      <c r="D12" s="13"/>
      <c r="E12" s="128"/>
      <c r="G12" s="49"/>
      <c r="H12" s="130"/>
      <c r="I12" s="53"/>
      <c r="J12" s="171"/>
    </row>
    <row r="13" spans="1:13" s="31" customFormat="1" ht="30" customHeight="1" thickBot="1">
      <c r="A13" s="87"/>
      <c r="B13" s="44"/>
      <c r="C13" s="13" t="s">
        <v>142</v>
      </c>
      <c r="D13" s="44"/>
      <c r="E13" s="13"/>
      <c r="G13" s="49" t="s">
        <v>143</v>
      </c>
      <c r="H13" s="131" t="str">
        <f>H11</f>
        <v/>
      </c>
      <c r="I13" s="53" t="s">
        <v>43</v>
      </c>
      <c r="J13" s="171" t="s">
        <v>8</v>
      </c>
    </row>
    <row r="14" spans="1:13" s="31" customFormat="1" ht="15" customHeight="1">
      <c r="A14" s="87"/>
      <c r="B14" s="44"/>
      <c r="C14" s="44"/>
      <c r="D14" s="44"/>
      <c r="E14" s="44"/>
      <c r="G14" s="44"/>
      <c r="H14" s="44"/>
      <c r="I14" s="113"/>
      <c r="J14" s="171"/>
    </row>
    <row r="15" spans="1:13" s="44" customFormat="1" ht="22.5" customHeight="1">
      <c r="A15" s="87"/>
      <c r="B15" s="72" t="s">
        <v>38</v>
      </c>
      <c r="G15" s="63"/>
      <c r="H15" s="132"/>
      <c r="I15" s="191"/>
      <c r="J15" s="172"/>
    </row>
    <row r="16" spans="1:13" s="44" customFormat="1" ht="15" customHeight="1">
      <c r="A16" s="87"/>
      <c r="C16" s="44" t="s">
        <v>55</v>
      </c>
      <c r="G16" s="63"/>
      <c r="H16" s="133"/>
      <c r="I16" s="113"/>
      <c r="J16" s="172"/>
    </row>
    <row r="17" spans="1:13" s="31" customFormat="1" ht="15" customHeight="1">
      <c r="A17" s="87"/>
      <c r="B17" s="44"/>
      <c r="C17" s="44"/>
      <c r="D17" s="44"/>
      <c r="E17" s="44"/>
      <c r="G17" s="63"/>
      <c r="H17" s="133"/>
      <c r="I17" s="113"/>
      <c r="J17" s="172"/>
    </row>
    <row r="18" spans="1:13" s="31" customFormat="1" ht="22.5" customHeight="1">
      <c r="A18" s="87"/>
      <c r="B18" s="72" t="s">
        <v>137</v>
      </c>
      <c r="C18" s="44"/>
      <c r="D18" s="44"/>
      <c r="E18" s="44"/>
      <c r="G18" s="44"/>
      <c r="H18" s="44"/>
      <c r="I18" s="113"/>
      <c r="J18" s="171"/>
      <c r="M18" s="44"/>
    </row>
    <row r="19" spans="1:13" s="31" customFormat="1" ht="15" customHeight="1">
      <c r="A19" s="87"/>
      <c r="B19" s="44"/>
      <c r="C19" s="44" t="s">
        <v>98</v>
      </c>
      <c r="D19" s="44"/>
      <c r="E19" s="12"/>
      <c r="G19" s="12"/>
      <c r="H19" s="12"/>
      <c r="I19" s="134"/>
      <c r="J19" s="173"/>
    </row>
    <row r="20" spans="1:13" s="31" customFormat="1" ht="29.25" customHeight="1">
      <c r="A20" s="87"/>
      <c r="B20" s="44"/>
      <c r="C20" s="135"/>
      <c r="D20" s="44"/>
      <c r="E20" s="44"/>
      <c r="G20" s="63"/>
      <c r="H20" s="132"/>
      <c r="I20" s="113"/>
      <c r="J20" s="172"/>
    </row>
    <row r="21" spans="1:13" s="31" customFormat="1" ht="17.25" customHeight="1">
      <c r="A21" s="87"/>
      <c r="B21" s="44"/>
      <c r="C21" s="44" t="s">
        <v>144</v>
      </c>
      <c r="D21" s="44"/>
      <c r="E21" s="44"/>
      <c r="G21" s="49" t="s">
        <v>147</v>
      </c>
      <c r="H21" s="136" t="str">
        <f>H13</f>
        <v/>
      </c>
      <c r="I21" s="53" t="s">
        <v>63</v>
      </c>
      <c r="J21" s="171" t="s">
        <v>8</v>
      </c>
    </row>
    <row r="22" spans="1:13" s="31" customFormat="1" ht="17.25" customHeight="1">
      <c r="A22" s="87"/>
      <c r="B22" s="44"/>
      <c r="C22" s="44" t="s">
        <v>152</v>
      </c>
      <c r="D22" s="44"/>
      <c r="E22" s="44"/>
      <c r="G22" s="49" t="s">
        <v>70</v>
      </c>
      <c r="H22" s="193">
        <v>2.5</v>
      </c>
      <c r="I22" s="137" t="s">
        <v>47</v>
      </c>
      <c r="J22" s="171"/>
    </row>
    <row r="23" spans="1:13" s="31" customFormat="1" ht="7.5" customHeight="1" thickBot="1">
      <c r="A23" s="87"/>
      <c r="B23" s="44"/>
      <c r="C23" s="44"/>
      <c r="D23" s="44"/>
      <c r="E23" s="44"/>
      <c r="G23" s="49"/>
      <c r="H23" s="138"/>
      <c r="I23" s="53"/>
      <c r="J23" s="171"/>
    </row>
    <row r="24" spans="1:13" s="31" customFormat="1" ht="30" customHeight="1" thickBot="1">
      <c r="A24" s="87"/>
      <c r="B24" s="44"/>
      <c r="C24" s="375" t="s">
        <v>145</v>
      </c>
      <c r="D24" s="375"/>
      <c r="E24" s="375"/>
      <c r="F24" s="375"/>
      <c r="G24" s="139" t="s">
        <v>146</v>
      </c>
      <c r="H24" s="61" t="str">
        <f>IF(H21&lt;&gt;"",H21*H22,"")</f>
        <v/>
      </c>
      <c r="I24" s="97" t="s">
        <v>9</v>
      </c>
      <c r="J24" s="171" t="s">
        <v>71</v>
      </c>
    </row>
    <row r="25" spans="1:13" s="31" customFormat="1" ht="15" customHeight="1">
      <c r="A25" s="87"/>
      <c r="B25" s="44"/>
      <c r="C25" s="140" t="s">
        <v>56</v>
      </c>
      <c r="D25" s="123"/>
      <c r="E25" s="123"/>
      <c r="F25" s="123"/>
      <c r="G25" s="141"/>
      <c r="H25" s="123"/>
      <c r="I25" s="123"/>
      <c r="J25" s="101"/>
    </row>
    <row r="26" spans="1:13" s="31" customFormat="1" ht="15" customHeight="1">
      <c r="A26" s="87"/>
      <c r="B26" s="44"/>
      <c r="C26" s="44"/>
      <c r="D26" s="44"/>
      <c r="E26" s="44"/>
      <c r="F26" s="44"/>
      <c r="G26" s="44"/>
      <c r="H26" s="44"/>
      <c r="I26" s="44"/>
      <c r="J26" s="45"/>
    </row>
    <row r="27" spans="1:13" s="31" customFormat="1" ht="15" customHeight="1">
      <c r="A27" s="87"/>
      <c r="B27" s="44"/>
      <c r="C27" s="44"/>
      <c r="D27" s="44"/>
      <c r="E27" s="44"/>
      <c r="F27" s="44"/>
      <c r="G27" s="44"/>
      <c r="H27" s="44"/>
      <c r="I27" s="44"/>
      <c r="J27" s="45"/>
    </row>
    <row r="28" spans="1:13" s="31" customFormat="1" ht="15" customHeight="1">
      <c r="A28" s="87"/>
      <c r="B28" s="44"/>
      <c r="C28" s="44"/>
      <c r="D28" s="44"/>
      <c r="E28" s="44"/>
      <c r="F28" s="44"/>
      <c r="G28" s="44"/>
      <c r="H28" s="44"/>
      <c r="I28" s="44"/>
      <c r="J28" s="45"/>
    </row>
    <row r="29" spans="1:13" s="31" customFormat="1" ht="15" customHeight="1">
      <c r="A29" s="87"/>
      <c r="B29" s="44"/>
      <c r="C29" s="44"/>
      <c r="D29" s="44"/>
      <c r="E29" s="44"/>
      <c r="F29" s="44"/>
      <c r="G29" s="44"/>
      <c r="H29" s="44"/>
      <c r="I29" s="44"/>
      <c r="J29" s="45"/>
    </row>
    <row r="30" spans="1:13" s="31" customFormat="1" ht="15" customHeight="1">
      <c r="A30" s="87"/>
      <c r="B30" s="44"/>
      <c r="C30" s="44"/>
      <c r="D30" s="44"/>
      <c r="E30" s="44"/>
      <c r="F30" s="44"/>
      <c r="G30" s="44"/>
      <c r="H30" s="44"/>
      <c r="I30" s="44"/>
      <c r="J30" s="45"/>
    </row>
    <row r="31" spans="1:13" s="31" customFormat="1" ht="15" customHeight="1">
      <c r="A31" s="87"/>
      <c r="B31" s="44"/>
      <c r="C31" s="44"/>
      <c r="D31" s="44"/>
      <c r="E31" s="44"/>
      <c r="F31" s="44"/>
      <c r="G31" s="44"/>
      <c r="H31" s="44"/>
      <c r="I31" s="44"/>
      <c r="J31" s="45"/>
    </row>
    <row r="32" spans="1:13" s="31" customFormat="1" ht="15" customHeight="1">
      <c r="A32" s="87"/>
      <c r="B32" s="44"/>
      <c r="C32" s="44"/>
      <c r="D32" s="44"/>
      <c r="E32" s="44"/>
      <c r="F32" s="44"/>
      <c r="G32" s="44"/>
      <c r="H32" s="44"/>
      <c r="I32" s="44"/>
      <c r="J32" s="45"/>
    </row>
    <row r="33" spans="1:10" s="31" customFormat="1" ht="15" customHeight="1">
      <c r="A33" s="87"/>
      <c r="B33" s="44"/>
      <c r="C33" s="44"/>
      <c r="D33" s="44"/>
      <c r="E33" s="44"/>
      <c r="F33" s="44"/>
      <c r="G33" s="44"/>
      <c r="H33" s="44"/>
      <c r="I33" s="44"/>
      <c r="J33" s="45"/>
    </row>
    <row r="34" spans="1:10" s="31" customFormat="1" ht="15" customHeight="1">
      <c r="A34" s="87"/>
      <c r="B34" s="44"/>
      <c r="C34" s="44"/>
      <c r="D34" s="44"/>
      <c r="E34" s="44"/>
      <c r="F34" s="44"/>
      <c r="G34" s="44"/>
      <c r="H34" s="44"/>
      <c r="I34" s="44"/>
      <c r="J34" s="45"/>
    </row>
    <row r="35" spans="1:10" s="31" customFormat="1" ht="15" customHeight="1">
      <c r="A35" s="87"/>
      <c r="B35" s="44"/>
      <c r="C35" s="44"/>
      <c r="D35" s="44"/>
      <c r="E35" s="44"/>
      <c r="F35" s="44"/>
      <c r="G35" s="44"/>
      <c r="H35" s="44"/>
      <c r="I35" s="44"/>
      <c r="J35" s="45"/>
    </row>
    <row r="36" spans="1:10" s="31" customFormat="1" ht="15" customHeight="1">
      <c r="A36" s="87"/>
      <c r="B36" s="44"/>
      <c r="C36" s="44"/>
      <c r="D36" s="44"/>
      <c r="E36" s="44"/>
      <c r="F36" s="44"/>
      <c r="G36" s="44"/>
      <c r="H36" s="44"/>
      <c r="I36" s="44"/>
      <c r="J36" s="45"/>
    </row>
    <row r="37" spans="1:10" s="31" customFormat="1" ht="15" customHeight="1">
      <c r="A37" s="87"/>
      <c r="B37" s="44"/>
      <c r="C37" s="44"/>
      <c r="D37" s="44"/>
      <c r="E37" s="44"/>
      <c r="F37" s="44"/>
      <c r="G37" s="44"/>
      <c r="H37" s="44"/>
      <c r="I37" s="44"/>
      <c r="J37" s="45"/>
    </row>
    <row r="38" spans="1:10" s="31" customFormat="1" ht="15" customHeight="1">
      <c r="A38" s="87"/>
      <c r="B38" s="44"/>
      <c r="C38" s="44"/>
      <c r="D38" s="44"/>
      <c r="E38" s="44"/>
      <c r="F38" s="44"/>
      <c r="G38" s="44"/>
      <c r="H38" s="44"/>
      <c r="I38" s="44"/>
      <c r="J38" s="45"/>
    </row>
    <row r="39" spans="1:10" s="31" customFormat="1" ht="15" customHeight="1">
      <c r="A39" s="87"/>
      <c r="B39" s="44"/>
      <c r="C39" s="44"/>
      <c r="D39" s="44"/>
      <c r="E39" s="44"/>
      <c r="F39" s="44"/>
      <c r="G39" s="44"/>
      <c r="H39" s="44"/>
      <c r="I39" s="44"/>
      <c r="J39" s="45"/>
    </row>
    <row r="40" spans="1:10" s="31" customFormat="1" ht="15" customHeight="1">
      <c r="A40" s="87"/>
      <c r="B40" s="44"/>
      <c r="C40" s="44"/>
      <c r="D40" s="44"/>
      <c r="E40" s="44"/>
      <c r="F40" s="44"/>
      <c r="G40" s="44"/>
      <c r="H40" s="44"/>
      <c r="I40" s="44"/>
      <c r="J40" s="45"/>
    </row>
    <row r="41" spans="1:10" ht="15" customHeight="1">
      <c r="A41" s="42"/>
      <c r="B41" s="5"/>
      <c r="C41" s="5"/>
      <c r="D41" s="5"/>
      <c r="E41" s="5"/>
      <c r="F41" s="5"/>
      <c r="G41" s="5"/>
      <c r="H41" s="5"/>
      <c r="I41" s="5"/>
      <c r="J41" s="45"/>
    </row>
    <row r="42" spans="1:10" ht="15" customHeight="1">
      <c r="A42" s="42"/>
      <c r="B42" s="5"/>
      <c r="C42" s="5"/>
      <c r="D42" s="5"/>
      <c r="E42" s="5"/>
      <c r="F42" s="5"/>
      <c r="G42" s="5"/>
      <c r="H42" s="5"/>
      <c r="I42" s="5"/>
      <c r="J42" s="45"/>
    </row>
    <row r="43" spans="1:10" ht="15" customHeight="1">
      <c r="A43" s="42"/>
      <c r="B43" s="5"/>
      <c r="C43" s="5"/>
      <c r="D43" s="5"/>
      <c r="E43" s="5"/>
      <c r="F43" s="5"/>
      <c r="G43" s="5"/>
      <c r="H43" s="5"/>
      <c r="I43" s="5"/>
      <c r="J43" s="45"/>
    </row>
    <row r="44" spans="1:10" ht="15" customHeight="1">
      <c r="A44" s="42"/>
      <c r="B44" s="5"/>
      <c r="C44" s="5"/>
      <c r="D44" s="5"/>
      <c r="E44" s="5"/>
      <c r="F44" s="5"/>
      <c r="G44" s="5"/>
      <c r="H44" s="5"/>
      <c r="I44" s="5"/>
      <c r="J44" s="45"/>
    </row>
    <row r="45" spans="1:10" ht="11.25" customHeight="1">
      <c r="A45" s="42"/>
      <c r="B45" s="5"/>
      <c r="C45" s="5"/>
      <c r="D45" s="5"/>
      <c r="E45" s="5"/>
      <c r="F45" s="5"/>
      <c r="G45" s="5"/>
      <c r="H45" s="5"/>
      <c r="I45" s="5"/>
      <c r="J45" s="45"/>
    </row>
    <row r="46" spans="1:10" s="31" customFormat="1" ht="15" customHeight="1">
      <c r="A46" s="87"/>
      <c r="B46" s="44"/>
      <c r="C46" s="44"/>
      <c r="D46" s="44"/>
      <c r="E46" s="44"/>
      <c r="F46" s="44"/>
      <c r="G46" s="44"/>
      <c r="H46" s="44"/>
      <c r="I46" s="44"/>
      <c r="J46" s="45"/>
    </row>
    <row r="47" spans="1:10" s="31" customFormat="1" ht="15" customHeight="1" thickBot="1">
      <c r="A47" s="99"/>
      <c r="B47" s="55"/>
      <c r="C47" s="55"/>
      <c r="D47" s="55"/>
      <c r="E47" s="55"/>
      <c r="F47" s="55"/>
      <c r="G47" s="55"/>
      <c r="H47" s="55"/>
      <c r="I47" s="55"/>
      <c r="J47" s="70"/>
    </row>
    <row r="48" spans="1:10" ht="8.4499999999999993" customHeight="1"/>
    <row r="49" spans="1:10">
      <c r="A49" s="189"/>
      <c r="B49" s="189"/>
      <c r="C49" s="189"/>
      <c r="D49" s="189"/>
      <c r="E49" s="189"/>
      <c r="F49" s="189"/>
      <c r="G49" s="189"/>
      <c r="H49" s="189"/>
      <c r="I49" s="189"/>
      <c r="J49" s="189"/>
    </row>
    <row r="50" spans="1:10" s="31" customFormat="1" ht="19.5" customHeight="1">
      <c r="A50" s="142"/>
      <c r="B50" s="142"/>
      <c r="C50" s="142"/>
      <c r="D50" s="142"/>
      <c r="E50" s="142"/>
      <c r="F50" s="142"/>
      <c r="G50" s="142"/>
      <c r="H50" s="142"/>
      <c r="I50" s="142"/>
      <c r="J50" s="142"/>
    </row>
    <row r="51" spans="1:10" s="31" customFormat="1" ht="28.5" customHeight="1">
      <c r="A51" s="143"/>
      <c r="B51" s="43"/>
      <c r="C51" s="43"/>
      <c r="D51" s="144"/>
      <c r="E51" s="144"/>
      <c r="F51" s="144"/>
      <c r="G51" s="144"/>
      <c r="H51" s="144"/>
      <c r="I51" s="144"/>
      <c r="J51" s="144"/>
    </row>
    <row r="52" spans="1:10" s="31" customFormat="1" ht="11.25" customHeight="1">
      <c r="A52" s="12"/>
      <c r="B52" s="145"/>
      <c r="C52" s="145"/>
      <c r="D52" s="95"/>
      <c r="E52" s="95"/>
      <c r="F52" s="134"/>
      <c r="G52" s="95"/>
      <c r="H52" s="95"/>
      <c r="I52" s="95"/>
      <c r="J52" s="95"/>
    </row>
    <row r="53" spans="1:10" s="31" customFormat="1" ht="15" customHeight="1">
      <c r="A53" s="13"/>
      <c r="B53" s="13"/>
      <c r="C53" s="13"/>
      <c r="D53" s="13"/>
      <c r="E53" s="13"/>
      <c r="F53" s="13"/>
      <c r="G53" s="13"/>
      <c r="H53" s="13"/>
      <c r="I53" s="13"/>
      <c r="J53" s="13"/>
    </row>
    <row r="54" spans="1:10" s="31" customFormat="1" ht="15" customHeight="1">
      <c r="A54" s="13"/>
      <c r="B54" s="13"/>
      <c r="C54" s="13"/>
      <c r="D54" s="13"/>
      <c r="E54" s="13"/>
      <c r="F54" s="13"/>
      <c r="G54" s="13"/>
      <c r="H54" s="13"/>
      <c r="I54" s="13"/>
      <c r="J54" s="13"/>
    </row>
    <row r="55" spans="1:10" s="31" customFormat="1" ht="15" customHeight="1">
      <c r="A55" s="13"/>
      <c r="B55" s="13"/>
      <c r="C55" s="13"/>
      <c r="D55" s="13"/>
      <c r="E55" s="13"/>
      <c r="F55" s="13"/>
      <c r="G55" s="13"/>
      <c r="H55" s="13"/>
      <c r="I55" s="13"/>
      <c r="J55" s="13"/>
    </row>
    <row r="56" spans="1:10" s="31" customFormat="1" ht="15" customHeight="1">
      <c r="A56" s="13"/>
      <c r="B56" s="13"/>
      <c r="C56" s="13"/>
      <c r="D56" s="13"/>
      <c r="E56" s="13"/>
      <c r="F56" s="13"/>
      <c r="G56" s="13"/>
      <c r="H56" s="13"/>
      <c r="I56" s="13"/>
      <c r="J56" s="13"/>
    </row>
    <row r="57" spans="1:10" s="31" customFormat="1" ht="15" customHeight="1">
      <c r="A57" s="13"/>
      <c r="B57" s="13"/>
      <c r="C57" s="13"/>
      <c r="D57" s="13"/>
      <c r="E57" s="13"/>
      <c r="F57" s="13"/>
      <c r="G57" s="13"/>
      <c r="H57" s="13"/>
      <c r="I57" s="13"/>
      <c r="J57" s="13"/>
    </row>
    <row r="58" spans="1:10" s="31" customFormat="1" ht="15" customHeight="1">
      <c r="A58" s="13"/>
      <c r="B58" s="13"/>
      <c r="C58" s="13"/>
      <c r="D58" s="13"/>
      <c r="E58" s="13"/>
      <c r="F58" s="63"/>
      <c r="G58" s="146"/>
      <c r="H58" s="147"/>
      <c r="I58" s="13"/>
      <c r="J58" s="13"/>
    </row>
    <row r="59" spans="1:10" s="31" customFormat="1" ht="15" customHeight="1">
      <c r="A59" s="13"/>
      <c r="B59" s="13"/>
      <c r="C59" s="13"/>
      <c r="D59" s="13"/>
      <c r="E59" s="13"/>
      <c r="F59" s="63"/>
      <c r="G59" s="148"/>
      <c r="H59" s="147"/>
      <c r="I59" s="13"/>
      <c r="J59" s="13"/>
    </row>
    <row r="60" spans="1:10" s="31" customFormat="1" ht="15" customHeight="1">
      <c r="A60" s="13"/>
      <c r="B60" s="13"/>
      <c r="C60" s="13"/>
      <c r="D60" s="13"/>
      <c r="E60" s="13"/>
      <c r="F60" s="63"/>
      <c r="G60" s="146"/>
      <c r="H60" s="147"/>
      <c r="I60" s="13"/>
      <c r="J60" s="13"/>
    </row>
    <row r="61" spans="1:10" s="31" customFormat="1" ht="15" customHeight="1">
      <c r="A61" s="13"/>
      <c r="B61" s="13"/>
      <c r="C61" s="13"/>
      <c r="D61" s="13"/>
      <c r="E61" s="13"/>
      <c r="F61" s="63"/>
      <c r="G61" s="146"/>
      <c r="H61" s="147"/>
      <c r="I61" s="13"/>
      <c r="J61" s="13"/>
    </row>
    <row r="62" spans="1:10" s="31" customFormat="1" ht="15" customHeight="1">
      <c r="A62" s="13"/>
      <c r="B62" s="13"/>
      <c r="C62" s="13"/>
      <c r="D62" s="13"/>
      <c r="E62" s="13"/>
      <c r="F62" s="63"/>
      <c r="G62" s="149"/>
      <c r="H62" s="147"/>
      <c r="I62" s="13"/>
      <c r="J62" s="13"/>
    </row>
    <row r="63" spans="1:10" s="31" customFormat="1" ht="15" customHeight="1">
      <c r="A63" s="13"/>
      <c r="B63" s="13"/>
      <c r="C63" s="13"/>
      <c r="D63" s="13"/>
      <c r="E63" s="13"/>
      <c r="F63" s="63"/>
      <c r="G63" s="149"/>
      <c r="H63" s="147"/>
      <c r="I63" s="13"/>
      <c r="J63" s="13"/>
    </row>
    <row r="64" spans="1:10" s="31" customFormat="1" ht="15" customHeight="1">
      <c r="A64" s="13"/>
      <c r="B64" s="13"/>
      <c r="C64" s="13"/>
      <c r="D64" s="13"/>
      <c r="E64" s="13"/>
      <c r="F64" s="63"/>
      <c r="G64" s="150"/>
      <c r="H64" s="147"/>
      <c r="I64" s="13"/>
      <c r="J64" s="13"/>
    </row>
    <row r="65" spans="1:10" s="31" customFormat="1" ht="15" customHeight="1">
      <c r="A65" s="13"/>
      <c r="B65" s="13"/>
      <c r="C65" s="13"/>
      <c r="D65" s="13"/>
      <c r="E65" s="13"/>
      <c r="F65" s="63"/>
      <c r="G65" s="151"/>
      <c r="H65" s="147"/>
      <c r="I65" s="13"/>
      <c r="J65" s="13"/>
    </row>
    <row r="66" spans="1:10" s="31" customFormat="1" ht="15" customHeight="1">
      <c r="A66" s="13"/>
      <c r="B66" s="13"/>
      <c r="C66" s="13"/>
      <c r="D66" s="13"/>
      <c r="E66" s="13"/>
      <c r="F66" s="13"/>
      <c r="G66" s="13"/>
      <c r="H66" s="13"/>
      <c r="I66" s="13"/>
      <c r="J66" s="13"/>
    </row>
    <row r="67" spans="1:10" s="31" customFormat="1" ht="15" customHeight="1">
      <c r="A67" s="13"/>
      <c r="B67" s="13"/>
      <c r="C67" s="13"/>
      <c r="D67" s="13"/>
      <c r="E67" s="13"/>
      <c r="F67" s="13"/>
      <c r="G67" s="13"/>
      <c r="H67" s="13"/>
      <c r="I67" s="13"/>
      <c r="J67" s="13"/>
    </row>
    <row r="68" spans="1:10" s="31" customFormat="1" ht="15" customHeight="1">
      <c r="A68" s="13"/>
      <c r="B68" s="13"/>
      <c r="C68" s="12"/>
      <c r="D68" s="13"/>
      <c r="E68" s="13"/>
      <c r="F68" s="12"/>
      <c r="G68" s="12"/>
      <c r="H68" s="13"/>
      <c r="I68" s="13"/>
      <c r="J68" s="13"/>
    </row>
    <row r="69" spans="1:10" s="31" customFormat="1" ht="15" customHeight="1">
      <c r="A69" s="13"/>
      <c r="B69" s="13"/>
      <c r="C69" s="13"/>
      <c r="D69" s="13"/>
      <c r="E69" s="13"/>
      <c r="F69" s="13"/>
      <c r="G69" s="147"/>
      <c r="H69" s="13"/>
      <c r="I69" s="13"/>
      <c r="J69" s="13"/>
    </row>
    <row r="70" spans="1:10" s="31" customFormat="1" ht="15" customHeight="1">
      <c r="A70" s="13"/>
      <c r="B70" s="13"/>
      <c r="C70" s="13"/>
      <c r="D70" s="13"/>
      <c r="E70" s="13"/>
      <c r="F70" s="13"/>
      <c r="G70" s="13"/>
      <c r="H70" s="13"/>
      <c r="I70" s="13"/>
      <c r="J70" s="13"/>
    </row>
    <row r="71" spans="1:10" s="31" customFormat="1" ht="15" customHeight="1">
      <c r="A71" s="13"/>
      <c r="B71" s="13"/>
      <c r="C71" s="12"/>
      <c r="D71" s="13"/>
      <c r="E71" s="13"/>
      <c r="F71" s="12"/>
      <c r="G71" s="12"/>
      <c r="H71" s="13"/>
      <c r="I71" s="13"/>
      <c r="J71" s="13"/>
    </row>
    <row r="72" spans="1:10" s="31" customFormat="1" ht="15" customHeight="1">
      <c r="A72" s="13"/>
      <c r="B72" s="13"/>
      <c r="C72" s="13"/>
      <c r="D72" s="13"/>
      <c r="E72" s="13"/>
      <c r="F72" s="13"/>
      <c r="G72" s="147"/>
      <c r="H72" s="13"/>
      <c r="I72" s="13"/>
      <c r="J72" s="13"/>
    </row>
    <row r="73" spans="1:10" s="31" customFormat="1" ht="15" customHeight="1">
      <c r="A73" s="13"/>
      <c r="B73" s="13"/>
      <c r="C73" s="13"/>
      <c r="D73" s="13"/>
      <c r="E73" s="13"/>
      <c r="F73" s="13"/>
      <c r="G73" s="13"/>
      <c r="H73" s="13"/>
      <c r="I73" s="13"/>
      <c r="J73" s="13"/>
    </row>
    <row r="74" spans="1:10" s="31" customFormat="1" ht="15" customHeight="1">
      <c r="A74" s="13"/>
      <c r="B74" s="13"/>
      <c r="C74" s="13"/>
      <c r="D74" s="13"/>
      <c r="E74" s="13"/>
      <c r="F74" s="13"/>
      <c r="G74" s="13"/>
      <c r="H74" s="13"/>
      <c r="I74" s="13"/>
      <c r="J74" s="13"/>
    </row>
    <row r="75" spans="1:10" s="31" customFormat="1" ht="15" customHeight="1">
      <c r="A75" s="13"/>
      <c r="B75" s="13"/>
      <c r="C75" s="13"/>
      <c r="D75" s="13"/>
      <c r="E75" s="13"/>
      <c r="F75" s="13"/>
      <c r="G75" s="13"/>
      <c r="H75" s="13"/>
      <c r="I75" s="13"/>
      <c r="J75" s="13"/>
    </row>
    <row r="76" spans="1:10" s="31" customFormat="1" ht="15" customHeight="1">
      <c r="A76" s="13"/>
      <c r="B76" s="13"/>
      <c r="C76" s="13"/>
      <c r="D76" s="13"/>
      <c r="E76" s="13"/>
      <c r="F76" s="13"/>
      <c r="G76" s="13"/>
      <c r="H76" s="13"/>
      <c r="I76" s="13"/>
      <c r="J76" s="13"/>
    </row>
    <row r="77" spans="1:10" s="31" customFormat="1" ht="15" customHeight="1">
      <c r="A77" s="13"/>
      <c r="B77" s="13"/>
      <c r="C77" s="13"/>
      <c r="D77" s="13"/>
      <c r="E77" s="13"/>
      <c r="F77" s="13"/>
      <c r="G77" s="13"/>
      <c r="H77" s="13"/>
      <c r="I77" s="13"/>
      <c r="J77" s="13"/>
    </row>
    <row r="78" spans="1:10" s="31" customFormat="1" ht="15" customHeight="1">
      <c r="A78" s="13"/>
      <c r="B78" s="13"/>
      <c r="C78" s="13"/>
      <c r="D78" s="13"/>
      <c r="E78" s="13"/>
      <c r="F78" s="13"/>
      <c r="G78" s="13"/>
      <c r="H78" s="13"/>
      <c r="I78" s="13"/>
      <c r="J78" s="13"/>
    </row>
    <row r="79" spans="1:10" s="31" customFormat="1" ht="15" customHeight="1">
      <c r="A79" s="13"/>
      <c r="B79" s="13"/>
      <c r="C79" s="13"/>
      <c r="D79" s="13"/>
      <c r="E79" s="13"/>
      <c r="F79" s="13"/>
      <c r="G79" s="13"/>
      <c r="H79" s="13"/>
      <c r="I79" s="13"/>
      <c r="J79" s="13"/>
    </row>
    <row r="80" spans="1:10" s="31" customFormat="1" ht="15" customHeight="1">
      <c r="A80" s="13"/>
      <c r="B80" s="13"/>
      <c r="C80" s="13"/>
      <c r="D80" s="13"/>
      <c r="E80" s="13"/>
      <c r="F80" s="13"/>
      <c r="G80" s="13"/>
      <c r="H80" s="13"/>
      <c r="I80" s="13"/>
      <c r="J80" s="13"/>
    </row>
    <row r="81" spans="1:10" s="31" customFormat="1" ht="15" customHeight="1">
      <c r="A81" s="13"/>
      <c r="B81" s="13"/>
      <c r="C81" s="13"/>
      <c r="D81" s="13"/>
      <c r="E81" s="13"/>
      <c r="F81" s="13"/>
      <c r="G81" s="13"/>
      <c r="H81" s="13"/>
      <c r="I81" s="13"/>
      <c r="J81" s="13"/>
    </row>
    <row r="82" spans="1:10" s="31" customFormat="1" ht="15" customHeight="1">
      <c r="A82" s="13"/>
      <c r="B82" s="13"/>
      <c r="C82" s="13"/>
      <c r="D82" s="13"/>
      <c r="E82" s="13"/>
      <c r="F82" s="13"/>
      <c r="G82" s="13"/>
      <c r="H82" s="13"/>
      <c r="I82" s="13"/>
      <c r="J82" s="13"/>
    </row>
    <row r="83" spans="1:10" s="31" customFormat="1" ht="15" customHeight="1">
      <c r="A83" s="13"/>
      <c r="B83" s="13"/>
      <c r="C83" s="13"/>
      <c r="D83" s="13"/>
      <c r="E83" s="13"/>
      <c r="F83" s="13"/>
      <c r="G83" s="13"/>
      <c r="H83" s="13"/>
      <c r="I83" s="13"/>
      <c r="J83" s="13"/>
    </row>
    <row r="84" spans="1:10" s="31" customFormat="1" ht="15" customHeight="1">
      <c r="A84" s="13"/>
      <c r="B84" s="13"/>
      <c r="C84" s="13"/>
      <c r="D84" s="13"/>
      <c r="E84" s="13"/>
      <c r="F84" s="13"/>
      <c r="G84" s="13"/>
      <c r="H84" s="13"/>
      <c r="I84" s="13"/>
      <c r="J84" s="13"/>
    </row>
    <row r="85" spans="1:10" s="31" customFormat="1" ht="15" customHeight="1">
      <c r="A85" s="13"/>
      <c r="B85" s="13"/>
      <c r="C85" s="13"/>
      <c r="D85" s="13"/>
      <c r="E85" s="13"/>
      <c r="F85" s="13"/>
      <c r="G85" s="13"/>
      <c r="H85" s="13"/>
      <c r="I85" s="13"/>
      <c r="J85" s="13"/>
    </row>
    <row r="86" spans="1:10" s="31" customFormat="1" ht="15" customHeight="1">
      <c r="A86" s="13"/>
      <c r="B86" s="13"/>
      <c r="C86" s="13"/>
      <c r="D86" s="13"/>
      <c r="E86" s="13"/>
      <c r="F86" s="13"/>
      <c r="G86" s="13"/>
      <c r="H86" s="13"/>
      <c r="I86" s="13"/>
      <c r="J86" s="13"/>
    </row>
    <row r="87" spans="1:10" s="31" customFormat="1" ht="15" customHeight="1">
      <c r="A87" s="13"/>
      <c r="B87" s="13"/>
      <c r="C87" s="13"/>
      <c r="D87" s="13"/>
      <c r="E87" s="13"/>
      <c r="F87" s="13"/>
      <c r="G87" s="13"/>
      <c r="H87" s="13"/>
      <c r="I87" s="13"/>
      <c r="J87" s="13"/>
    </row>
    <row r="88" spans="1:10" s="31" customFormat="1" ht="15" customHeight="1">
      <c r="A88" s="13"/>
      <c r="B88" s="13"/>
      <c r="C88" s="13"/>
      <c r="D88" s="13"/>
      <c r="E88" s="13"/>
      <c r="F88" s="13"/>
      <c r="G88" s="13"/>
      <c r="H88" s="13"/>
      <c r="I88" s="13"/>
      <c r="J88" s="13"/>
    </row>
    <row r="89" spans="1:10" s="31" customFormat="1" ht="15" customHeight="1">
      <c r="A89" s="13"/>
      <c r="B89" s="13"/>
      <c r="C89" s="13"/>
      <c r="D89" s="13"/>
      <c r="E89" s="13"/>
      <c r="F89" s="13"/>
      <c r="G89" s="13"/>
      <c r="H89" s="13"/>
      <c r="I89" s="13"/>
      <c r="J89" s="13"/>
    </row>
    <row r="90" spans="1:10" s="31" customFormat="1" ht="15" customHeight="1">
      <c r="A90" s="13"/>
      <c r="B90" s="13"/>
      <c r="C90" s="13"/>
      <c r="D90" s="13"/>
      <c r="E90" s="13"/>
      <c r="F90" s="13"/>
      <c r="G90" s="13"/>
      <c r="H90" s="13"/>
      <c r="I90" s="13"/>
      <c r="J90" s="13"/>
    </row>
    <row r="91" spans="1:10" s="31" customFormat="1" ht="15" customHeight="1">
      <c r="A91" s="13"/>
      <c r="B91" s="13"/>
      <c r="C91" s="13"/>
      <c r="D91" s="13"/>
      <c r="E91" s="13"/>
      <c r="F91" s="13"/>
      <c r="G91" s="13"/>
      <c r="H91" s="13"/>
      <c r="I91" s="13"/>
      <c r="J91" s="13"/>
    </row>
    <row r="92" spans="1:10" s="31" customFormat="1" ht="15" customHeight="1">
      <c r="A92" s="13"/>
      <c r="B92" s="13"/>
      <c r="C92" s="13"/>
      <c r="D92" s="13"/>
      <c r="E92" s="13"/>
      <c r="F92" s="13"/>
      <c r="G92" s="13"/>
      <c r="H92" s="13"/>
      <c r="I92" s="13"/>
      <c r="J92" s="13"/>
    </row>
    <row r="93" spans="1:10" s="31" customFormat="1" ht="15" customHeight="1">
      <c r="A93" s="13"/>
      <c r="B93" s="13"/>
      <c r="C93" s="13"/>
      <c r="D93" s="13"/>
      <c r="E93" s="13"/>
      <c r="F93" s="13"/>
      <c r="G93" s="13"/>
      <c r="H93" s="13"/>
      <c r="I93" s="13"/>
      <c r="J93" s="13"/>
    </row>
    <row r="94" spans="1:10" s="31" customFormat="1" ht="15" customHeight="1">
      <c r="A94" s="13"/>
      <c r="B94" s="13"/>
      <c r="C94" s="13"/>
      <c r="D94" s="13"/>
      <c r="E94" s="13"/>
      <c r="F94" s="13"/>
      <c r="G94" s="13"/>
      <c r="H94" s="13"/>
      <c r="I94" s="13"/>
      <c r="J94" s="13"/>
    </row>
    <row r="95" spans="1:10" s="31" customFormat="1" ht="15" customHeight="1">
      <c r="A95" s="13"/>
      <c r="B95" s="13"/>
      <c r="C95" s="13"/>
      <c r="D95" s="13"/>
      <c r="E95" s="13"/>
      <c r="F95" s="13"/>
      <c r="G95" s="13"/>
      <c r="H95" s="13"/>
      <c r="I95" s="13"/>
      <c r="J95" s="13"/>
    </row>
    <row r="96" spans="1:10" s="31" customFormat="1" ht="15" customHeight="1">
      <c r="A96" s="13"/>
      <c r="B96" s="13"/>
      <c r="C96" s="13"/>
      <c r="D96" s="13"/>
      <c r="E96" s="13"/>
      <c r="F96" s="13"/>
      <c r="G96" s="13"/>
      <c r="H96" s="13"/>
      <c r="I96" s="13"/>
      <c r="J96" s="13"/>
    </row>
    <row r="97" spans="1:10" s="31" customFormat="1" ht="15" customHeight="1">
      <c r="A97" s="13"/>
      <c r="B97" s="13"/>
      <c r="C97" s="13"/>
      <c r="D97" s="13"/>
      <c r="E97" s="13"/>
      <c r="F97" s="13"/>
      <c r="G97" s="13"/>
      <c r="H97" s="13"/>
      <c r="I97" s="13"/>
      <c r="J97" s="13"/>
    </row>
    <row r="98" spans="1:10" s="31" customFormat="1" ht="15" customHeight="1">
      <c r="A98" s="13"/>
      <c r="B98" s="13"/>
      <c r="C98" s="13"/>
      <c r="D98" s="13"/>
      <c r="E98" s="13"/>
      <c r="F98" s="13"/>
      <c r="G98" s="13"/>
      <c r="H98" s="13"/>
      <c r="I98" s="13"/>
      <c r="J98" s="13"/>
    </row>
    <row r="99" spans="1:10" s="31" customFormat="1" ht="15" customHeight="1">
      <c r="A99" s="13"/>
      <c r="B99" s="13"/>
      <c r="C99" s="13"/>
      <c r="D99" s="13"/>
      <c r="E99" s="13"/>
      <c r="F99" s="13"/>
      <c r="G99" s="13"/>
      <c r="H99" s="13"/>
      <c r="I99" s="13"/>
      <c r="J99" s="13"/>
    </row>
    <row r="100" spans="1:10">
      <c r="A100" s="189"/>
      <c r="B100" s="189"/>
      <c r="C100" s="189"/>
      <c r="D100" s="189"/>
      <c r="E100" s="189"/>
      <c r="F100" s="189"/>
      <c r="G100" s="189"/>
      <c r="H100" s="189"/>
      <c r="I100" s="189"/>
      <c r="J100" s="189"/>
    </row>
    <row r="104" spans="1:10" ht="12.75" customHeight="1"/>
    <row r="113" spans="3:3" ht="299.25">
      <c r="C113" s="176" t="s">
        <v>132</v>
      </c>
    </row>
    <row r="157" ht="14.25" customHeight="1"/>
    <row r="158" ht="12.75" customHeight="1"/>
  </sheetData>
  <sheetProtection password="89E8" sheet="1" objects="1" scenarios="1" selectLockedCells="1"/>
  <mergeCells count="6">
    <mergeCell ref="C24:F24"/>
    <mergeCell ref="A2:J2"/>
    <mergeCell ref="B4:E4"/>
    <mergeCell ref="G4:J4"/>
    <mergeCell ref="I3:J3"/>
    <mergeCell ref="B3:H3"/>
  </mergeCells>
  <phoneticPr fontId="3"/>
  <conditionalFormatting sqref="H22">
    <cfRule type="expression" dxfId="0" priority="1" stopIfTrue="1">
      <formula>$H$22&lt;&gt;2.5</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1.定格消費電力</vt:lpstr>
      <vt:lpstr>2.熱効率</vt:lpstr>
      <vt:lpstr>3.立上り性能</vt:lpstr>
      <vt:lpstr>5.消費電力量</vt:lpstr>
      <vt:lpstr>'1.定格消費電力'!Print_Area</vt:lpstr>
      <vt:lpstr>'2.熱効率'!Print_Area</vt:lpstr>
      <vt:lpstr>'3.立上り性能'!Print_Area</vt:lpstr>
      <vt:lpstr>'5.消費電力量'!Print_Area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2016-02-10T13:07:12Z</dcterms:created>
  <dcterms:modified xsi:type="dcterms:W3CDTF">2017-02-28T02:55:58Z</dcterms:modified>
</cp:coreProperties>
</file>