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14385" yWindow="-15" windowWidth="14430" windowHeight="12495" tabRatio="857"/>
  </bookViews>
  <sheets>
    <sheet name="表紙" sheetId="10" r:id="rId1"/>
    <sheet name="測定点の位置" sheetId="11" r:id="rId2"/>
    <sheet name="1.定格消費電力" sheetId="14" r:id="rId3"/>
    <sheet name="3.立上り性能" sheetId="4" r:id="rId4"/>
    <sheet name="4.調理能力" sheetId="12" r:id="rId5"/>
    <sheet name="5.消費電力量" sheetId="6" r:id="rId6"/>
    <sheet name="7.均一性" sheetId="7" r:id="rId7"/>
  </sheets>
  <definedNames>
    <definedName name="_xlnm.Print_Area" localSheetId="2">'1.定格消費電力'!$A$2:$J$52</definedName>
    <definedName name="_xlnm.Print_Area" localSheetId="3">'3.立上り性能'!$A$2:$O$52</definedName>
    <definedName name="_xlnm.Print_Area" localSheetId="4">'4.調理能力'!$A$2:$O$50</definedName>
    <definedName name="_xlnm.Print_Area" localSheetId="5">'5.消費電力量'!$A$2:$K$52,'5.消費電力量'!$A$55:$K$101</definedName>
    <definedName name="_xlnm.Print_Area" localSheetId="6">'7.均一性'!$A$2:$J$49</definedName>
    <definedName name="_xlnm.Print_Area" localSheetId="1">測定点の位置!$A$2:$O$53</definedName>
    <definedName name="_xlnm.Print_Area" localSheetId="0">表紙!$A$1:$J$49</definedName>
  </definedNames>
  <calcPr calcId="145621"/>
</workbook>
</file>

<file path=xl/calcChain.xml><?xml version="1.0" encoding="utf-8"?>
<calcChain xmlns="http://schemas.openxmlformats.org/spreadsheetml/2006/main">
  <c r="A2" i="7" l="1"/>
  <c r="A2" i="6"/>
  <c r="A55" i="6" s="1"/>
  <c r="A2" i="12"/>
  <c r="A2" i="4"/>
  <c r="A2" i="14"/>
  <c r="A2" i="11"/>
  <c r="L31" i="10" l="1"/>
  <c r="L32" i="10"/>
  <c r="L30" i="10"/>
  <c r="L29" i="10"/>
  <c r="I34" i="10"/>
  <c r="I32" i="10"/>
  <c r="I30" i="10"/>
  <c r="I29" i="10"/>
  <c r="I31" i="10"/>
  <c r="K31" i="12"/>
  <c r="H23" i="6"/>
  <c r="G4" i="14"/>
  <c r="B4" i="14"/>
  <c r="B3" i="14"/>
  <c r="I3" i="14"/>
  <c r="E25" i="14"/>
  <c r="J15" i="10"/>
  <c r="G23" i="14"/>
  <c r="G14" i="10" s="1"/>
  <c r="B56" i="6"/>
  <c r="H47" i="6"/>
  <c r="G47" i="6"/>
  <c r="H41" i="6"/>
  <c r="G41" i="6"/>
  <c r="H43" i="6" s="1"/>
  <c r="H13" i="6"/>
  <c r="G37" i="10"/>
  <c r="G13" i="6"/>
  <c r="K24" i="12"/>
  <c r="H24" i="6"/>
  <c r="H26" i="6"/>
  <c r="G63" i="6" s="1"/>
  <c r="G23" i="10"/>
  <c r="K26" i="12"/>
  <c r="G19" i="10"/>
  <c r="H26" i="7"/>
  <c r="G36" i="10"/>
  <c r="I22" i="4"/>
  <c r="G68" i="6"/>
  <c r="I33" i="10" s="1"/>
  <c r="H22" i="7"/>
  <c r="F24" i="7"/>
  <c r="H12" i="6"/>
  <c r="G12" i="6"/>
  <c r="H10" i="6"/>
  <c r="H15" i="6" s="1"/>
  <c r="G10" i="6"/>
  <c r="K21" i="12"/>
  <c r="L21" i="12"/>
  <c r="K22" i="4"/>
  <c r="K24" i="4"/>
  <c r="J4" i="12"/>
  <c r="B4" i="12"/>
  <c r="M3" i="12"/>
  <c r="J4" i="11"/>
  <c r="B4" i="11"/>
  <c r="N3" i="11"/>
  <c r="J4" i="4"/>
  <c r="B4" i="4"/>
  <c r="M3" i="4"/>
  <c r="H57" i="6"/>
  <c r="B57" i="6"/>
  <c r="I56" i="6"/>
  <c r="I3" i="7"/>
  <c r="B4" i="7"/>
  <c r="G4" i="7"/>
  <c r="I3" i="6"/>
  <c r="B4" i="6"/>
  <c r="H4" i="6"/>
  <c r="H48" i="7"/>
  <c r="H49" i="6"/>
  <c r="H51" i="6" s="1"/>
  <c r="J36" i="10"/>
  <c r="H24" i="7"/>
  <c r="G65" i="6"/>
  <c r="G17" i="10"/>
  <c r="K26" i="4"/>
  <c r="D25" i="14"/>
  <c r="I15" i="10"/>
  <c r="L33" i="10" l="1"/>
  <c r="G15" i="6"/>
  <c r="H17" i="6" s="1"/>
  <c r="H19" i="6" s="1"/>
  <c r="G64" i="6"/>
  <c r="H45" i="6"/>
  <c r="G25" i="10"/>
  <c r="G27" i="10"/>
  <c r="G62" i="6" l="1"/>
  <c r="G75" i="6" s="1"/>
  <c r="G32" i="10" s="1"/>
  <c r="G21" i="10"/>
  <c r="G73" i="6" l="1"/>
  <c r="G29" i="10" s="1"/>
</calcChain>
</file>

<file path=xl/sharedStrings.xml><?xml version="1.0" encoding="utf-8"?>
<sst xmlns="http://schemas.openxmlformats.org/spreadsheetml/2006/main" count="380" uniqueCount="263">
  <si>
    <t>型　　式</t>
    <rPh sb="0" eb="1">
      <t>カタ</t>
    </rPh>
    <rPh sb="3" eb="4">
      <t>シキ</t>
    </rPh>
    <phoneticPr fontId="3"/>
  </si>
  <si>
    <t>製造者名</t>
    <rPh sb="0" eb="2">
      <t>セイゾウ</t>
    </rPh>
    <rPh sb="2" eb="3">
      <t>シャ</t>
    </rPh>
    <rPh sb="3" eb="4">
      <t>メイ</t>
    </rPh>
    <phoneticPr fontId="3"/>
  </si>
  <si>
    <t>（℃）</t>
  </si>
  <si>
    <t>（小数点以下３位）</t>
    <rPh sb="1" eb="4">
      <t>ショウスウテン</t>
    </rPh>
    <rPh sb="4" eb="6">
      <t>イカ</t>
    </rPh>
    <rPh sb="7" eb="8">
      <t>イ</t>
    </rPh>
    <phoneticPr fontId="3"/>
  </si>
  <si>
    <t xml:space="preserve"> (kWh/日）</t>
  </si>
  <si>
    <t>試験場所</t>
    <rPh sb="0" eb="2">
      <t>シケン</t>
    </rPh>
    <rPh sb="2" eb="4">
      <t>バショ</t>
    </rPh>
    <phoneticPr fontId="3"/>
  </si>
  <si>
    <t>電　　源</t>
    <rPh sb="0" eb="1">
      <t>デン</t>
    </rPh>
    <rPh sb="3" eb="4">
      <t>ミナモト</t>
    </rPh>
    <phoneticPr fontId="3"/>
  </si>
  <si>
    <t>加熱方式</t>
    <rPh sb="0" eb="2">
      <t>カネツ</t>
    </rPh>
    <rPh sb="2" eb="4">
      <t>ホウシキ</t>
    </rPh>
    <phoneticPr fontId="3"/>
  </si>
  <si>
    <t>機器の
主な仕様</t>
    <rPh sb="0" eb="2">
      <t>キキ</t>
    </rPh>
    <rPh sb="4" eb="5">
      <t>オモ</t>
    </rPh>
    <rPh sb="6" eb="8">
      <t>シヨウ</t>
    </rPh>
    <phoneticPr fontId="3"/>
  </si>
  <si>
    <t>(min）</t>
    <phoneticPr fontId="3"/>
  </si>
  <si>
    <t>①立上り時</t>
    <phoneticPr fontId="3"/>
  </si>
  <si>
    <t>(kWh/h)</t>
    <phoneticPr fontId="3"/>
  </si>
  <si>
    <t>担当部署</t>
    <rPh sb="0" eb="2">
      <t>タントウ</t>
    </rPh>
    <rPh sb="2" eb="4">
      <t>ブショ</t>
    </rPh>
    <phoneticPr fontId="3"/>
  </si>
  <si>
    <t>定格消費電力</t>
    <rPh sb="0" eb="2">
      <t>テイカク</t>
    </rPh>
    <rPh sb="2" eb="4">
      <t>ショウヒ</t>
    </rPh>
    <rPh sb="4" eb="6">
      <t>デンリョク</t>
    </rPh>
    <phoneticPr fontId="3"/>
  </si>
  <si>
    <t>(min)</t>
    <phoneticPr fontId="3"/>
  </si>
  <si>
    <t>（点)</t>
    <rPh sb="1" eb="2">
      <t>テン</t>
    </rPh>
    <phoneticPr fontId="3"/>
  </si>
  <si>
    <t>(点)</t>
    <rPh sb="1" eb="2">
      <t>テン</t>
    </rPh>
    <phoneticPr fontId="3"/>
  </si>
  <si>
    <t>均一性指数</t>
    <rPh sb="0" eb="3">
      <t>キンイツセイ</t>
    </rPh>
    <rPh sb="3" eb="5">
      <t>シスウ</t>
    </rPh>
    <phoneticPr fontId="3"/>
  </si>
  <si>
    <r>
      <t>(m</t>
    </r>
    <r>
      <rPr>
        <vertAlign val="superscript"/>
        <sz val="10"/>
        <rFont val="ＭＳ Ｐゴシック"/>
        <family val="3"/>
        <charset val="128"/>
      </rPr>
      <t>2</t>
    </r>
    <r>
      <rPr>
        <sz val="10"/>
        <rFont val="ＭＳ Ｐゴシック"/>
        <family val="3"/>
        <charset val="128"/>
      </rPr>
      <t>)</t>
    </r>
    <phoneticPr fontId="3"/>
  </si>
  <si>
    <t>品　　目</t>
    <rPh sb="0" eb="1">
      <t>シナ</t>
    </rPh>
    <rPh sb="3" eb="4">
      <t>メ</t>
    </rPh>
    <phoneticPr fontId="3"/>
  </si>
  <si>
    <t>名　　称</t>
    <rPh sb="0" eb="1">
      <t>ナ</t>
    </rPh>
    <rPh sb="3" eb="4">
      <t>ショウ</t>
    </rPh>
    <phoneticPr fontId="3"/>
  </si>
  <si>
    <t>誤差</t>
    <rPh sb="0" eb="2">
      <t>ゴサ</t>
    </rPh>
    <phoneticPr fontId="3"/>
  </si>
  <si>
    <t>湿度(%)</t>
    <rPh sb="0" eb="1">
      <t>シツ</t>
    </rPh>
    <rPh sb="1" eb="2">
      <t>タビ</t>
    </rPh>
    <phoneticPr fontId="3"/>
  </si>
  <si>
    <t>気圧(hPa)</t>
    <rPh sb="0" eb="1">
      <t>キ</t>
    </rPh>
    <rPh sb="1" eb="2">
      <t>アツ</t>
    </rPh>
    <phoneticPr fontId="3"/>
  </si>
  <si>
    <t>作成日</t>
    <rPh sb="0" eb="2">
      <t>サクセイ</t>
    </rPh>
    <rPh sb="2" eb="3">
      <t>ニチ</t>
    </rPh>
    <phoneticPr fontId="3"/>
  </si>
  <si>
    <t>試験期間</t>
    <rPh sb="0" eb="2">
      <t>シケン</t>
    </rPh>
    <rPh sb="2" eb="4">
      <t>キカン</t>
    </rPh>
    <phoneticPr fontId="3"/>
  </si>
  <si>
    <t>～</t>
    <phoneticPr fontId="3"/>
  </si>
  <si>
    <t>測定機器</t>
    <rPh sb="0" eb="2">
      <t>ソクテイ</t>
    </rPh>
    <rPh sb="2" eb="4">
      <t>キキ</t>
    </rPh>
    <phoneticPr fontId="3"/>
  </si>
  <si>
    <t>(W)×</t>
  </si>
  <si>
    <t>(D)×</t>
  </si>
  <si>
    <t>重量(kg)</t>
    <rPh sb="0" eb="2">
      <t>ジュウリョウ</t>
    </rPh>
    <phoneticPr fontId="3"/>
  </si>
  <si>
    <t>選択してください</t>
    <rPh sb="0" eb="2">
      <t>センタク</t>
    </rPh>
    <phoneticPr fontId="3"/>
  </si>
  <si>
    <t>1回目</t>
    <rPh sb="1" eb="3">
      <t>カイメ</t>
    </rPh>
    <phoneticPr fontId="3"/>
  </si>
  <si>
    <t>試験日</t>
    <rPh sb="0" eb="3">
      <t>シケンビ</t>
    </rPh>
    <phoneticPr fontId="3"/>
  </si>
  <si>
    <t>室温(℃)</t>
    <phoneticPr fontId="3"/>
  </si>
  <si>
    <t>2回目</t>
    <rPh sb="1" eb="3">
      <t>カイメ</t>
    </rPh>
    <phoneticPr fontId="3"/>
  </si>
  <si>
    <t>（小数点以下１位）</t>
  </si>
  <si>
    <t>測定写真</t>
    <rPh sb="0" eb="2">
      <t>ソクテイ</t>
    </rPh>
    <rPh sb="2" eb="4">
      <t>シャシン</t>
    </rPh>
    <phoneticPr fontId="3"/>
  </si>
  <si>
    <t>　④日あたり消費電力量</t>
    <rPh sb="2" eb="3">
      <t>ニチ</t>
    </rPh>
    <rPh sb="6" eb="8">
      <t>ショウヒ</t>
    </rPh>
    <phoneticPr fontId="3"/>
  </si>
  <si>
    <t>（h/日）</t>
    <rPh sb="3" eb="4">
      <t>ニチ</t>
    </rPh>
    <phoneticPr fontId="3"/>
  </si>
  <si>
    <t>②調理時</t>
    <phoneticPr fontId="3"/>
  </si>
  <si>
    <t>(℃）</t>
  </si>
  <si>
    <t>(点)</t>
    <phoneticPr fontId="3"/>
  </si>
  <si>
    <r>
      <rPr>
        <i/>
        <sz val="10"/>
        <rFont val="Century"/>
        <family val="1"/>
      </rPr>
      <t>T</t>
    </r>
    <r>
      <rPr>
        <vertAlign val="subscript"/>
        <sz val="10"/>
        <rFont val="Century"/>
        <family val="1"/>
      </rPr>
      <t>g</t>
    </r>
    <r>
      <rPr>
        <sz val="10"/>
        <rFont val="Century"/>
        <family val="1"/>
      </rPr>
      <t xml:space="preserve"> =</t>
    </r>
    <phoneticPr fontId="3"/>
  </si>
  <si>
    <r>
      <rPr>
        <i/>
        <sz val="10"/>
        <rFont val="Century"/>
        <family val="1"/>
      </rPr>
      <t>P</t>
    </r>
    <r>
      <rPr>
        <vertAlign val="subscript"/>
        <sz val="10"/>
        <rFont val="Century"/>
        <family val="1"/>
      </rPr>
      <t xml:space="preserve">i </t>
    </r>
    <r>
      <rPr>
        <sz val="10"/>
        <rFont val="Century"/>
        <family val="1"/>
      </rPr>
      <t xml:space="preserve">=  </t>
    </r>
    <phoneticPr fontId="3"/>
  </si>
  <si>
    <r>
      <rPr>
        <i/>
        <sz val="10"/>
        <rFont val="Century"/>
        <family val="1"/>
      </rPr>
      <t>h</t>
    </r>
    <r>
      <rPr>
        <vertAlign val="subscript"/>
        <sz val="10"/>
        <rFont val="Century"/>
        <family val="1"/>
      </rPr>
      <t>c</t>
    </r>
    <r>
      <rPr>
        <sz val="10"/>
        <rFont val="Century"/>
        <family val="1"/>
      </rPr>
      <t xml:space="preserve"> =  </t>
    </r>
    <phoneticPr fontId="3"/>
  </si>
  <si>
    <r>
      <rPr>
        <i/>
        <sz val="10"/>
        <rFont val="Century"/>
        <family val="1"/>
      </rPr>
      <t>h</t>
    </r>
    <r>
      <rPr>
        <vertAlign val="subscript"/>
        <sz val="10"/>
        <rFont val="Century"/>
        <family val="1"/>
      </rPr>
      <t xml:space="preserve">i </t>
    </r>
    <r>
      <rPr>
        <sz val="10"/>
        <rFont val="Century"/>
        <family val="1"/>
      </rPr>
      <t xml:space="preserve">=  </t>
    </r>
    <phoneticPr fontId="3"/>
  </si>
  <si>
    <t>（小数点以下1位）</t>
    <rPh sb="1" eb="4">
      <t>ショウスウテン</t>
    </rPh>
    <rPh sb="4" eb="6">
      <t>イカ</t>
    </rPh>
    <rPh sb="7" eb="8">
      <t>イ</t>
    </rPh>
    <phoneticPr fontId="3"/>
  </si>
  <si>
    <t>(回/日）</t>
    <rPh sb="1" eb="2">
      <t>カイ</t>
    </rPh>
    <rPh sb="3" eb="4">
      <t>ヒ</t>
    </rPh>
    <phoneticPr fontId="3"/>
  </si>
  <si>
    <t>①立上り時</t>
    <rPh sb="1" eb="3">
      <t>タチアガ</t>
    </rPh>
    <rPh sb="4" eb="5">
      <t>ジ</t>
    </rPh>
    <phoneticPr fontId="3"/>
  </si>
  <si>
    <t>②調理時</t>
    <rPh sb="1" eb="3">
      <t>チョウリ</t>
    </rPh>
    <rPh sb="3" eb="4">
      <t>ジ</t>
    </rPh>
    <phoneticPr fontId="3"/>
  </si>
  <si>
    <t>③待機時</t>
    <rPh sb="1" eb="3">
      <t>タイキ</t>
    </rPh>
    <rPh sb="3" eb="4">
      <t>ジ</t>
    </rPh>
    <phoneticPr fontId="3"/>
  </si>
  <si>
    <t>（小数点以下3位）</t>
    <rPh sb="1" eb="4">
      <t>ショウスウテン</t>
    </rPh>
    <rPh sb="4" eb="6">
      <t>イカ</t>
    </rPh>
    <rPh sb="7" eb="8">
      <t>イ</t>
    </rPh>
    <phoneticPr fontId="3"/>
  </si>
  <si>
    <t>等温線図</t>
    <rPh sb="0" eb="1">
      <t>トウ</t>
    </rPh>
    <rPh sb="1" eb="2">
      <t>オン</t>
    </rPh>
    <rPh sb="2" eb="3">
      <t>セン</t>
    </rPh>
    <rPh sb="3" eb="4">
      <t>ズ</t>
    </rPh>
    <phoneticPr fontId="3"/>
  </si>
  <si>
    <t>グリドル</t>
    <phoneticPr fontId="3"/>
  </si>
  <si>
    <t>適温領域面積</t>
    <rPh sb="0" eb="1">
      <t>テキ</t>
    </rPh>
    <rPh sb="1" eb="2">
      <t>オン</t>
    </rPh>
    <rPh sb="2" eb="4">
      <t>リョウイキ</t>
    </rPh>
    <rPh sb="4" eb="6">
      <t>メンセキ</t>
    </rPh>
    <phoneticPr fontId="3"/>
  </si>
  <si>
    <t>グリドル　　　　（測定点の位置）</t>
    <rPh sb="9" eb="11">
      <t>ソクテイ</t>
    </rPh>
    <rPh sb="11" eb="12">
      <t>テン</t>
    </rPh>
    <rPh sb="13" eb="15">
      <t>イチ</t>
    </rPh>
    <phoneticPr fontId="3"/>
  </si>
  <si>
    <t>グリドル板面測定点図</t>
    <rPh sb="4" eb="5">
      <t>イタ</t>
    </rPh>
    <rPh sb="5" eb="6">
      <t>メン</t>
    </rPh>
    <rPh sb="6" eb="8">
      <t>ソクテイ</t>
    </rPh>
    <rPh sb="8" eb="9">
      <t>テン</t>
    </rPh>
    <rPh sb="9" eb="10">
      <t>ズ</t>
    </rPh>
    <phoneticPr fontId="3"/>
  </si>
  <si>
    <r>
      <rPr>
        <i/>
        <sz val="10"/>
        <rFont val="Symbol"/>
        <family val="1"/>
        <charset val="2"/>
      </rPr>
      <t>q</t>
    </r>
    <r>
      <rPr>
        <vertAlign val="subscript"/>
        <sz val="10"/>
        <rFont val="Century"/>
        <family val="1"/>
      </rPr>
      <t xml:space="preserve">s </t>
    </r>
    <r>
      <rPr>
        <sz val="10"/>
        <rFont val="Century"/>
        <family val="1"/>
      </rPr>
      <t xml:space="preserve">:  </t>
    </r>
    <r>
      <rPr>
        <sz val="10"/>
        <rFont val="ＭＳ Ｐゴシック"/>
        <family val="3"/>
        <charset val="128"/>
      </rPr>
      <t>調理領域代表温度の初温</t>
    </r>
    <r>
      <rPr>
        <sz val="10"/>
        <rFont val="Century"/>
        <family val="1"/>
      </rPr>
      <t>[</t>
    </r>
    <r>
      <rPr>
        <sz val="10"/>
        <rFont val="ＭＳ Ｐゴシック"/>
        <family val="3"/>
        <charset val="128"/>
      </rPr>
      <t>℃</t>
    </r>
    <r>
      <rPr>
        <sz val="10"/>
        <rFont val="Century"/>
        <family val="1"/>
      </rPr>
      <t>]</t>
    </r>
    <phoneticPr fontId="3"/>
  </si>
  <si>
    <r>
      <rPr>
        <i/>
        <sz val="10"/>
        <rFont val="Symbol"/>
        <family val="1"/>
        <charset val="2"/>
      </rPr>
      <t>q</t>
    </r>
    <r>
      <rPr>
        <vertAlign val="subscript"/>
        <sz val="10"/>
        <rFont val="Century"/>
        <family val="1"/>
      </rPr>
      <t xml:space="preserve">s </t>
    </r>
    <r>
      <rPr>
        <sz val="10"/>
        <rFont val="Century"/>
        <family val="1"/>
      </rPr>
      <t>=</t>
    </r>
    <phoneticPr fontId="3"/>
  </si>
  <si>
    <r>
      <rPr>
        <i/>
        <sz val="10"/>
        <rFont val="Symbol"/>
        <family val="1"/>
        <charset val="2"/>
      </rPr>
      <t>q</t>
    </r>
    <r>
      <rPr>
        <vertAlign val="subscript"/>
        <sz val="10"/>
        <rFont val="Century"/>
        <family val="1"/>
      </rPr>
      <t xml:space="preserve">f  </t>
    </r>
    <r>
      <rPr>
        <sz val="10"/>
        <rFont val="Century"/>
        <family val="1"/>
      </rPr>
      <t>=</t>
    </r>
    <phoneticPr fontId="3"/>
  </si>
  <si>
    <r>
      <rPr>
        <i/>
        <sz val="10"/>
        <rFont val="Century"/>
        <family val="1"/>
      </rPr>
      <t>T</t>
    </r>
    <r>
      <rPr>
        <vertAlign val="subscript"/>
        <sz val="10"/>
        <rFont val="Century"/>
        <family val="1"/>
      </rPr>
      <t>s</t>
    </r>
    <r>
      <rPr>
        <sz val="10"/>
        <rFont val="Century"/>
        <family val="1"/>
      </rPr>
      <t xml:space="preserve"> =</t>
    </r>
    <phoneticPr fontId="3"/>
  </si>
  <si>
    <r>
      <rPr>
        <i/>
        <sz val="10"/>
        <rFont val="Century"/>
        <family val="1"/>
      </rPr>
      <t>T</t>
    </r>
    <r>
      <rPr>
        <vertAlign val="subscript"/>
        <sz val="10"/>
        <rFont val="Century"/>
        <family val="1"/>
      </rPr>
      <t xml:space="preserve">iL </t>
    </r>
    <r>
      <rPr>
        <sz val="10"/>
        <rFont val="ＭＳ Ｐゴシック"/>
        <family val="3"/>
        <charset val="128"/>
      </rPr>
      <t>: 省エネ待機時の消費電力量の測定時間[min]</t>
    </r>
    <phoneticPr fontId="3"/>
  </si>
  <si>
    <r>
      <rPr>
        <i/>
        <sz val="10"/>
        <rFont val="Century"/>
        <family val="1"/>
      </rPr>
      <t>P</t>
    </r>
    <r>
      <rPr>
        <vertAlign val="subscript"/>
        <sz val="10"/>
        <rFont val="Century"/>
        <family val="1"/>
      </rPr>
      <t xml:space="preserve">s </t>
    </r>
    <r>
      <rPr>
        <sz val="10"/>
        <rFont val="ＭＳ Ｐゴシック"/>
        <family val="3"/>
        <charset val="128"/>
      </rPr>
      <t>＝</t>
    </r>
    <phoneticPr fontId="3"/>
  </si>
  <si>
    <r>
      <rPr>
        <i/>
        <sz val="10"/>
        <rFont val="Symbol"/>
        <family val="1"/>
        <charset val="2"/>
      </rPr>
      <t>q</t>
    </r>
    <r>
      <rPr>
        <vertAlign val="subscript"/>
        <sz val="10"/>
        <rFont val="Century"/>
        <family val="1"/>
      </rPr>
      <t xml:space="preserve">f </t>
    </r>
    <r>
      <rPr>
        <sz val="10"/>
        <rFont val="ＭＳ Ｐゴシック"/>
        <family val="3"/>
        <charset val="128"/>
      </rPr>
      <t>＝</t>
    </r>
    <phoneticPr fontId="3"/>
  </si>
  <si>
    <r>
      <rPr>
        <i/>
        <sz val="10"/>
        <rFont val="Symbol"/>
        <family val="1"/>
        <charset val="2"/>
      </rPr>
      <t>q</t>
    </r>
    <r>
      <rPr>
        <vertAlign val="subscript"/>
        <sz val="10"/>
        <rFont val="Century"/>
        <family val="1"/>
      </rPr>
      <t xml:space="preserve">s </t>
    </r>
    <r>
      <rPr>
        <sz val="10"/>
        <rFont val="ＭＳ Ｐゴシック"/>
        <family val="3"/>
        <charset val="128"/>
      </rPr>
      <t>＝</t>
    </r>
    <phoneticPr fontId="3"/>
  </si>
  <si>
    <r>
      <rPr>
        <i/>
        <sz val="10"/>
        <rFont val="Century"/>
        <family val="1"/>
      </rPr>
      <t>P</t>
    </r>
    <r>
      <rPr>
        <vertAlign val="subscript"/>
        <sz val="10"/>
        <rFont val="Century"/>
        <family val="1"/>
      </rPr>
      <t>iL</t>
    </r>
    <r>
      <rPr>
        <sz val="10"/>
        <rFont val="Century"/>
        <family val="1"/>
      </rPr>
      <t xml:space="preserve"> =  </t>
    </r>
    <phoneticPr fontId="3"/>
  </si>
  <si>
    <r>
      <rPr>
        <i/>
        <sz val="10"/>
        <rFont val="Century"/>
        <family val="1"/>
      </rPr>
      <t>T</t>
    </r>
    <r>
      <rPr>
        <vertAlign val="subscript"/>
        <sz val="10"/>
        <rFont val="Century"/>
        <family val="1"/>
      </rPr>
      <t xml:space="preserve">i </t>
    </r>
    <r>
      <rPr>
        <sz val="10"/>
        <rFont val="Century"/>
        <family val="1"/>
      </rPr>
      <t>=</t>
    </r>
    <phoneticPr fontId="3"/>
  </si>
  <si>
    <r>
      <rPr>
        <i/>
        <sz val="10"/>
        <rFont val="Century"/>
        <family val="1"/>
      </rPr>
      <t>T</t>
    </r>
    <r>
      <rPr>
        <vertAlign val="subscript"/>
        <sz val="10"/>
        <rFont val="Century"/>
        <family val="1"/>
      </rPr>
      <t xml:space="preserve">iL </t>
    </r>
    <r>
      <rPr>
        <sz val="10"/>
        <rFont val="Century"/>
        <family val="1"/>
      </rPr>
      <t>=</t>
    </r>
    <phoneticPr fontId="3"/>
  </si>
  <si>
    <r>
      <rPr>
        <i/>
        <sz val="10"/>
        <rFont val="Symbol"/>
        <family val="1"/>
        <charset val="2"/>
      </rPr>
      <t>q</t>
    </r>
    <r>
      <rPr>
        <vertAlign val="subscript"/>
        <sz val="10"/>
        <rFont val="Century"/>
        <family val="1"/>
      </rPr>
      <t xml:space="preserve">i </t>
    </r>
    <r>
      <rPr>
        <sz val="10"/>
        <rFont val="Century"/>
        <family val="1"/>
      </rPr>
      <t>=</t>
    </r>
    <phoneticPr fontId="3"/>
  </si>
  <si>
    <r>
      <rPr>
        <i/>
        <sz val="10"/>
        <rFont val="Symbol"/>
        <family val="1"/>
        <charset val="2"/>
      </rPr>
      <t>q</t>
    </r>
    <r>
      <rPr>
        <vertAlign val="subscript"/>
        <sz val="10"/>
        <rFont val="Century"/>
        <family val="1"/>
      </rPr>
      <t xml:space="preserve">iL </t>
    </r>
    <r>
      <rPr>
        <sz val="10"/>
        <rFont val="Century"/>
        <family val="1"/>
      </rPr>
      <t>=</t>
    </r>
    <phoneticPr fontId="3"/>
  </si>
  <si>
    <r>
      <rPr>
        <i/>
        <sz val="10"/>
        <rFont val="Symbol"/>
        <family val="1"/>
        <charset val="2"/>
      </rPr>
      <t>q</t>
    </r>
    <r>
      <rPr>
        <vertAlign val="subscript"/>
        <sz val="10"/>
        <rFont val="Century"/>
        <family val="1"/>
      </rPr>
      <t xml:space="preserve">rH </t>
    </r>
    <r>
      <rPr>
        <sz val="10"/>
        <rFont val="Century"/>
        <family val="1"/>
      </rPr>
      <t>=</t>
    </r>
    <phoneticPr fontId="3"/>
  </si>
  <si>
    <r>
      <rPr>
        <i/>
        <sz val="10"/>
        <rFont val="Symbol"/>
        <family val="1"/>
        <charset val="2"/>
      </rPr>
      <t>q</t>
    </r>
    <r>
      <rPr>
        <vertAlign val="subscript"/>
        <sz val="10"/>
        <rFont val="Century"/>
        <family val="1"/>
      </rPr>
      <t xml:space="preserve">rL </t>
    </r>
    <r>
      <rPr>
        <sz val="10"/>
        <rFont val="Century"/>
        <family val="1"/>
      </rPr>
      <t>=</t>
    </r>
    <phoneticPr fontId="3"/>
  </si>
  <si>
    <r>
      <t>(℃) ≦</t>
    </r>
    <r>
      <rPr>
        <i/>
        <sz val="10"/>
        <rFont val="Symbol"/>
        <family val="1"/>
        <charset val="2"/>
      </rPr>
      <t>q</t>
    </r>
    <r>
      <rPr>
        <vertAlign val="subscript"/>
        <sz val="10"/>
        <rFont val="Century"/>
        <family val="1"/>
      </rPr>
      <t>a</t>
    </r>
    <r>
      <rPr>
        <sz val="10"/>
        <rFont val="ＭＳ Ｐゴシック"/>
        <family val="3"/>
        <charset val="128"/>
      </rPr>
      <t>≦</t>
    </r>
    <phoneticPr fontId="3"/>
  </si>
  <si>
    <r>
      <rPr>
        <i/>
        <sz val="10"/>
        <rFont val="Symbol"/>
        <family val="1"/>
        <charset val="2"/>
      </rPr>
      <t>q</t>
    </r>
    <r>
      <rPr>
        <vertAlign val="subscript"/>
        <sz val="10"/>
        <rFont val="Century"/>
        <family val="1"/>
      </rPr>
      <t>a</t>
    </r>
    <r>
      <rPr>
        <sz val="10"/>
        <rFont val="ＭＳ Ｐゴシック"/>
        <family val="3"/>
        <charset val="128"/>
      </rPr>
      <t>：</t>
    </r>
    <phoneticPr fontId="3"/>
  </si>
  <si>
    <r>
      <t>　</t>
    </r>
    <r>
      <rPr>
        <i/>
        <sz val="14"/>
        <rFont val="Century"/>
        <family val="1"/>
      </rPr>
      <t>A</t>
    </r>
    <r>
      <rPr>
        <vertAlign val="subscript"/>
        <sz val="14"/>
        <rFont val="Century"/>
        <family val="1"/>
      </rPr>
      <t>p</t>
    </r>
    <r>
      <rPr>
        <sz val="14"/>
        <rFont val="ＭＳ Ｐゴシック"/>
        <family val="3"/>
        <charset val="128"/>
      </rPr>
      <t xml:space="preserve"> </t>
    </r>
    <r>
      <rPr>
        <sz val="10"/>
        <rFont val="ＭＳ Ｐゴシック"/>
        <family val="3"/>
        <charset val="128"/>
      </rPr>
      <t>適温領域面積 =</t>
    </r>
    <rPh sb="4" eb="5">
      <t>テキ</t>
    </rPh>
    <rPh sb="5" eb="6">
      <t>オン</t>
    </rPh>
    <rPh sb="6" eb="8">
      <t>リョウイキ</t>
    </rPh>
    <rPh sb="8" eb="10">
      <t>メンセキ</t>
    </rPh>
    <phoneticPr fontId="3"/>
  </si>
  <si>
    <t>グリドル板面の奥行 =</t>
    <rPh sb="4" eb="5">
      <t>バン</t>
    </rPh>
    <rPh sb="5" eb="6">
      <t>メン</t>
    </rPh>
    <rPh sb="7" eb="9">
      <t>オクユキ</t>
    </rPh>
    <phoneticPr fontId="3"/>
  </si>
  <si>
    <t>グリドル板面の幅 =</t>
    <rPh sb="4" eb="5">
      <t>バン</t>
    </rPh>
    <rPh sb="5" eb="6">
      <t>メン</t>
    </rPh>
    <rPh sb="7" eb="8">
      <t>ハバ</t>
    </rPh>
    <phoneticPr fontId="3"/>
  </si>
  <si>
    <t>（小数点以下1位）</t>
    <phoneticPr fontId="3"/>
  </si>
  <si>
    <t>（小数点以下2位）</t>
    <phoneticPr fontId="3"/>
  </si>
  <si>
    <t>(min)</t>
    <phoneticPr fontId="3"/>
  </si>
  <si>
    <t>(mm)</t>
    <phoneticPr fontId="3"/>
  </si>
  <si>
    <t>(℃）</t>
    <phoneticPr fontId="3"/>
  </si>
  <si>
    <r>
      <t>(m</t>
    </r>
    <r>
      <rPr>
        <vertAlign val="superscript"/>
        <sz val="9"/>
        <rFont val="ＭＳ Ｐゴシック"/>
        <family val="3"/>
        <charset val="128"/>
      </rPr>
      <t>2</t>
    </r>
    <r>
      <rPr>
        <sz val="9"/>
        <rFont val="ＭＳ Ｐゴシック"/>
        <family val="3"/>
        <charset val="128"/>
      </rPr>
      <t>)</t>
    </r>
    <phoneticPr fontId="3"/>
  </si>
  <si>
    <t>適温領域面積</t>
  </si>
  <si>
    <r>
      <rPr>
        <i/>
        <sz val="10"/>
        <rFont val="Century"/>
        <family val="1"/>
      </rPr>
      <t>I</t>
    </r>
    <r>
      <rPr>
        <vertAlign val="subscript"/>
        <sz val="10"/>
        <rFont val="Century"/>
        <family val="1"/>
      </rPr>
      <t xml:space="preserve">s </t>
    </r>
    <r>
      <rPr>
        <sz val="10"/>
        <rFont val="ＭＳ Ｐゴシック"/>
        <family val="3"/>
        <charset val="128"/>
      </rPr>
      <t>: 均一性指数</t>
    </r>
    <phoneticPr fontId="3"/>
  </si>
  <si>
    <t>（小数点以下2位）</t>
    <phoneticPr fontId="3"/>
  </si>
  <si>
    <t>(kWh/h)</t>
    <phoneticPr fontId="3"/>
  </si>
  <si>
    <t>(kWh/日）</t>
    <phoneticPr fontId="3"/>
  </si>
  <si>
    <t>(kWh/h)</t>
    <phoneticPr fontId="3"/>
  </si>
  <si>
    <r>
      <rPr>
        <i/>
        <sz val="14"/>
        <rFont val="Century"/>
        <family val="1"/>
      </rPr>
      <t>T</t>
    </r>
    <r>
      <rPr>
        <vertAlign val="subscript"/>
        <sz val="14"/>
        <rFont val="Century"/>
        <family val="1"/>
      </rPr>
      <t>s</t>
    </r>
    <r>
      <rPr>
        <sz val="14"/>
        <rFont val="Century"/>
        <family val="1"/>
      </rPr>
      <t xml:space="preserve"> </t>
    </r>
    <r>
      <rPr>
        <sz val="10"/>
        <rFont val="ＭＳ Ｐゴシック"/>
        <family val="3"/>
        <charset val="128"/>
      </rPr>
      <t>平均値</t>
    </r>
    <r>
      <rPr>
        <sz val="10"/>
        <rFont val="Century"/>
        <family val="1"/>
      </rPr>
      <t xml:space="preserve"> </t>
    </r>
    <r>
      <rPr>
        <sz val="10"/>
        <rFont val="ＭＳ Ｐゴシック"/>
        <family val="3"/>
        <charset val="128"/>
      </rPr>
      <t>＝</t>
    </r>
    <rPh sb="3" eb="6">
      <t>ヘイキンチ</t>
    </rPh>
    <phoneticPr fontId="3"/>
  </si>
  <si>
    <r>
      <rPr>
        <i/>
        <sz val="10"/>
        <rFont val="Century"/>
        <family val="1"/>
      </rPr>
      <t>P</t>
    </r>
    <r>
      <rPr>
        <vertAlign val="subscript"/>
        <sz val="10"/>
        <rFont val="Century"/>
        <family val="1"/>
      </rPr>
      <t xml:space="preserve">s </t>
    </r>
    <r>
      <rPr>
        <sz val="10"/>
        <rFont val="ＭＳ Ｐゴシック"/>
        <family val="3"/>
        <charset val="128"/>
      </rPr>
      <t>: 消費電力量[kWh/回]</t>
    </r>
    <phoneticPr fontId="3"/>
  </si>
  <si>
    <t>(kWh/回)</t>
    <rPh sb="5" eb="6">
      <t>カイ</t>
    </rPh>
    <phoneticPr fontId="3"/>
  </si>
  <si>
    <t>(℃)</t>
    <phoneticPr fontId="3"/>
  </si>
  <si>
    <r>
      <rPr>
        <i/>
        <sz val="10"/>
        <rFont val="Century"/>
        <family val="1"/>
      </rPr>
      <t>T</t>
    </r>
    <r>
      <rPr>
        <vertAlign val="subscript"/>
        <sz val="10"/>
        <rFont val="Century"/>
        <family val="1"/>
      </rPr>
      <t>s</t>
    </r>
    <r>
      <rPr>
        <vertAlign val="subscript"/>
        <sz val="10"/>
        <rFont val="ＭＳ Ｐゴシック"/>
        <family val="3"/>
        <charset val="128"/>
      </rPr>
      <t xml:space="preserve"> </t>
    </r>
    <r>
      <rPr>
        <sz val="10"/>
        <rFont val="ＭＳ Ｐゴシック"/>
        <family val="3"/>
        <charset val="128"/>
      </rPr>
      <t>: 立上り性能[min]</t>
    </r>
    <phoneticPr fontId="3"/>
  </si>
  <si>
    <r>
      <t>V</t>
    </r>
    <r>
      <rPr>
        <vertAlign val="subscript"/>
        <sz val="10"/>
        <rFont val="Century"/>
        <family val="1"/>
      </rPr>
      <t>m</t>
    </r>
    <r>
      <rPr>
        <sz val="10"/>
        <rFont val="ＭＳ Ｐ明朝"/>
        <family val="1"/>
        <charset val="128"/>
      </rPr>
      <t>　＝</t>
    </r>
    <phoneticPr fontId="3"/>
  </si>
  <si>
    <r>
      <t>T</t>
    </r>
    <r>
      <rPr>
        <vertAlign val="subscript"/>
        <sz val="10"/>
        <rFont val="Century"/>
        <family val="1"/>
      </rPr>
      <t>c</t>
    </r>
    <r>
      <rPr>
        <sz val="10"/>
        <rFont val="ＭＳ Ｐ明朝"/>
        <family val="1"/>
        <charset val="128"/>
      </rPr>
      <t>　＝</t>
    </r>
    <phoneticPr fontId="3"/>
  </si>
  <si>
    <t>（kWh）</t>
    <phoneticPr fontId="3"/>
  </si>
  <si>
    <t>（kWh/回）</t>
    <rPh sb="5" eb="6">
      <t>カイ</t>
    </rPh>
    <phoneticPr fontId="3"/>
  </si>
  <si>
    <t>（個/h）</t>
    <rPh sb="1" eb="2">
      <t>コ</t>
    </rPh>
    <phoneticPr fontId="3"/>
  </si>
  <si>
    <t>③待機時</t>
    <phoneticPr fontId="3"/>
  </si>
  <si>
    <r>
      <rPr>
        <i/>
        <sz val="10"/>
        <rFont val="Century"/>
        <family val="1"/>
      </rPr>
      <t>P</t>
    </r>
    <r>
      <rPr>
        <vertAlign val="subscript"/>
        <sz val="10"/>
        <rFont val="Century"/>
        <family val="1"/>
      </rPr>
      <t xml:space="preserve">c </t>
    </r>
    <r>
      <rPr>
        <sz val="10"/>
        <rFont val="ＭＳ Ｐゴシック"/>
        <family val="3"/>
        <charset val="128"/>
      </rPr>
      <t>： 消費電力量[kWh/回]</t>
    </r>
    <phoneticPr fontId="3"/>
  </si>
  <si>
    <r>
      <rPr>
        <i/>
        <sz val="10"/>
        <rFont val="Century"/>
        <family val="1"/>
      </rPr>
      <t>T</t>
    </r>
    <r>
      <rPr>
        <vertAlign val="subscript"/>
        <sz val="10"/>
        <rFont val="Century"/>
        <family val="1"/>
      </rPr>
      <t>c</t>
    </r>
    <r>
      <rPr>
        <sz val="10"/>
        <rFont val="ＭＳ Ｐゴシック"/>
        <family val="3"/>
        <charset val="128"/>
      </rPr>
      <t xml:space="preserve"> ：調理に要した時間[min/回]</t>
    </r>
    <phoneticPr fontId="3"/>
  </si>
  <si>
    <r>
      <rPr>
        <i/>
        <sz val="10"/>
        <rFont val="Century"/>
        <family val="1"/>
      </rPr>
      <t>V</t>
    </r>
    <r>
      <rPr>
        <vertAlign val="subscript"/>
        <sz val="10"/>
        <rFont val="Century"/>
        <family val="1"/>
      </rPr>
      <t>m</t>
    </r>
    <r>
      <rPr>
        <sz val="10"/>
        <rFont val="ＭＳ Ｐゴシック"/>
        <family val="3"/>
        <charset val="128"/>
      </rPr>
      <t xml:space="preserve"> ：最大調理量[個/回]</t>
    </r>
    <rPh sb="10" eb="11">
      <t>コ</t>
    </rPh>
    <phoneticPr fontId="3"/>
  </si>
  <si>
    <t>（個/回）</t>
    <rPh sb="1" eb="2">
      <t>コ</t>
    </rPh>
    <rPh sb="3" eb="4">
      <t>カイ</t>
    </rPh>
    <phoneticPr fontId="3"/>
  </si>
  <si>
    <t>(個/h)</t>
    <rPh sb="1" eb="2">
      <t>コ</t>
    </rPh>
    <phoneticPr fontId="3"/>
  </si>
  <si>
    <r>
      <rPr>
        <i/>
        <sz val="10"/>
        <rFont val="Century"/>
        <family val="1"/>
      </rPr>
      <t>h</t>
    </r>
    <r>
      <rPr>
        <vertAlign val="subscript"/>
        <sz val="10"/>
        <rFont val="Century"/>
        <family val="1"/>
      </rPr>
      <t>d</t>
    </r>
    <r>
      <rPr>
        <sz val="10"/>
        <rFont val="Century"/>
        <family val="1"/>
      </rPr>
      <t xml:space="preserve"> = </t>
    </r>
    <phoneticPr fontId="3"/>
  </si>
  <si>
    <r>
      <rPr>
        <i/>
        <sz val="10"/>
        <rFont val="Palatino Linotype"/>
        <family val="1"/>
      </rPr>
      <t>v</t>
    </r>
    <r>
      <rPr>
        <vertAlign val="subscript"/>
        <sz val="10"/>
        <rFont val="Century"/>
        <family val="1"/>
      </rPr>
      <t xml:space="preserve">d </t>
    </r>
    <r>
      <rPr>
        <sz val="10"/>
        <rFont val="Century"/>
        <family val="1"/>
      </rPr>
      <t>=</t>
    </r>
    <phoneticPr fontId="3"/>
  </si>
  <si>
    <t>(小数点以下1位)</t>
    <rPh sb="1" eb="6">
      <t>ショウスウテンイカ</t>
    </rPh>
    <rPh sb="7" eb="8">
      <t>イ</t>
    </rPh>
    <phoneticPr fontId="3"/>
  </si>
  <si>
    <t>(個/日）</t>
    <rPh sb="1" eb="2">
      <t>コ</t>
    </rPh>
    <rPh sb="3" eb="4">
      <t>ニチ</t>
    </rPh>
    <phoneticPr fontId="3"/>
  </si>
  <si>
    <r>
      <rPr>
        <i/>
        <sz val="10"/>
        <rFont val="Century"/>
        <family val="1"/>
      </rPr>
      <t>P</t>
    </r>
    <r>
      <rPr>
        <vertAlign val="subscript"/>
        <sz val="10"/>
        <rFont val="Century"/>
        <family val="1"/>
      </rPr>
      <t>c</t>
    </r>
    <r>
      <rPr>
        <sz val="10"/>
        <rFont val="Century"/>
        <family val="1"/>
      </rPr>
      <t xml:space="preserve"> =  </t>
    </r>
    <phoneticPr fontId="3"/>
  </si>
  <si>
    <r>
      <rPr>
        <i/>
        <sz val="10"/>
        <rFont val="Century"/>
        <family val="1"/>
      </rPr>
      <t>T</t>
    </r>
    <r>
      <rPr>
        <vertAlign val="subscript"/>
        <sz val="10"/>
        <rFont val="Century"/>
        <family val="1"/>
      </rPr>
      <t xml:space="preserve">c </t>
    </r>
    <r>
      <rPr>
        <sz val="10"/>
        <rFont val="ＭＳ Ｐゴシック"/>
        <family val="3"/>
        <charset val="128"/>
      </rPr>
      <t>: 調理に要した時間[min/回]</t>
    </r>
    <rPh sb="5" eb="7">
      <t>チョウリ</t>
    </rPh>
    <rPh sb="8" eb="9">
      <t>ヨウ</t>
    </rPh>
    <rPh sb="11" eb="13">
      <t>ジカン</t>
    </rPh>
    <rPh sb="18" eb="19">
      <t>カイ</t>
    </rPh>
    <phoneticPr fontId="3"/>
  </si>
  <si>
    <r>
      <rPr>
        <i/>
        <sz val="10"/>
        <rFont val="Century"/>
        <family val="1"/>
      </rPr>
      <t>T</t>
    </r>
    <r>
      <rPr>
        <vertAlign val="subscript"/>
        <sz val="10"/>
        <rFont val="Century"/>
        <family val="1"/>
      </rPr>
      <t>c</t>
    </r>
    <r>
      <rPr>
        <sz val="10"/>
        <rFont val="Century"/>
        <family val="1"/>
      </rPr>
      <t xml:space="preserve"> =  </t>
    </r>
    <phoneticPr fontId="3"/>
  </si>
  <si>
    <t>(min/回)</t>
    <rPh sb="5" eb="6">
      <t>カイ</t>
    </rPh>
    <phoneticPr fontId="3"/>
  </si>
  <si>
    <t>（整数）</t>
    <rPh sb="1" eb="3">
      <t>セイスウ</t>
    </rPh>
    <phoneticPr fontId="3"/>
  </si>
  <si>
    <r>
      <t>P</t>
    </r>
    <r>
      <rPr>
        <vertAlign val="subscript"/>
        <sz val="10"/>
        <color indexed="8"/>
        <rFont val="Century"/>
        <family val="1"/>
      </rPr>
      <t xml:space="preserve">i </t>
    </r>
    <r>
      <rPr>
        <sz val="10"/>
        <color indexed="8"/>
        <rFont val="ＭＳ Ｐゴシック"/>
        <family val="3"/>
        <charset val="128"/>
      </rPr>
      <t>: 待機時の消費電力量</t>
    </r>
    <r>
      <rPr>
        <sz val="10"/>
        <color indexed="8"/>
        <rFont val="ＭＳ Ｐゴシック"/>
        <family val="3"/>
        <charset val="128"/>
      </rPr>
      <t>[kWh]</t>
    </r>
    <phoneticPr fontId="3"/>
  </si>
  <si>
    <t>(kWh)</t>
    <phoneticPr fontId="3"/>
  </si>
  <si>
    <r>
      <rPr>
        <i/>
        <sz val="14"/>
        <rFont val="Century"/>
        <family val="1"/>
      </rPr>
      <t>I</t>
    </r>
    <r>
      <rPr>
        <vertAlign val="subscript"/>
        <sz val="14"/>
        <rFont val="Century"/>
        <family val="1"/>
      </rPr>
      <t>s</t>
    </r>
    <r>
      <rPr>
        <sz val="10"/>
        <rFont val="ＭＳ Ｐゴシック"/>
        <family val="3"/>
        <charset val="128"/>
      </rPr>
      <t xml:space="preserve"> = </t>
    </r>
    <phoneticPr fontId="3"/>
  </si>
  <si>
    <r>
      <rPr>
        <i/>
        <sz val="10"/>
        <rFont val="Symbol"/>
        <family val="1"/>
        <charset val="2"/>
      </rPr>
      <t>q</t>
    </r>
    <r>
      <rPr>
        <vertAlign val="subscript"/>
        <sz val="10"/>
        <rFont val="Century"/>
        <family val="1"/>
      </rPr>
      <t xml:space="preserve">a </t>
    </r>
    <r>
      <rPr>
        <sz val="10"/>
        <rFont val="ＭＳ Ｐゴシック"/>
        <family val="3"/>
        <charset val="128"/>
      </rPr>
      <t>=</t>
    </r>
    <phoneticPr fontId="3"/>
  </si>
  <si>
    <r>
      <rPr>
        <i/>
        <sz val="14"/>
        <rFont val="Symbol"/>
        <family val="1"/>
        <charset val="2"/>
      </rPr>
      <t>q</t>
    </r>
    <r>
      <rPr>
        <vertAlign val="subscript"/>
        <sz val="14"/>
        <rFont val="Century"/>
        <family val="1"/>
      </rPr>
      <t xml:space="preserve">a </t>
    </r>
    <r>
      <rPr>
        <sz val="10"/>
        <rFont val="ＭＳ Ｐゴシック"/>
        <family val="3"/>
        <charset val="128"/>
      </rPr>
      <t>=</t>
    </r>
    <phoneticPr fontId="3"/>
  </si>
  <si>
    <t>（min/回）</t>
    <rPh sb="5" eb="6">
      <t>カイ</t>
    </rPh>
    <phoneticPr fontId="3"/>
  </si>
  <si>
    <r>
      <rPr>
        <i/>
        <sz val="10"/>
        <rFont val="Century"/>
        <family val="1"/>
      </rPr>
      <t>P</t>
    </r>
    <r>
      <rPr>
        <vertAlign val="subscript"/>
        <sz val="10"/>
        <rFont val="Century"/>
        <family val="1"/>
      </rPr>
      <t xml:space="preserve">c </t>
    </r>
    <r>
      <rPr>
        <sz val="10"/>
        <rFont val="ＭＳ Ｐゴシック"/>
        <family val="3"/>
        <charset val="128"/>
      </rPr>
      <t>: 消費電力量[kWh/回]</t>
    </r>
    <rPh sb="15" eb="16">
      <t>カイ</t>
    </rPh>
    <phoneticPr fontId="3"/>
  </si>
  <si>
    <t>気圧
(hPa)</t>
    <rPh sb="0" eb="1">
      <t>キ</t>
    </rPh>
    <rPh sb="1" eb="2">
      <t>アツ</t>
    </rPh>
    <phoneticPr fontId="3"/>
  </si>
  <si>
    <r>
      <t>V</t>
    </r>
    <r>
      <rPr>
        <vertAlign val="subscript"/>
        <sz val="10"/>
        <rFont val="Century"/>
        <family val="1"/>
      </rPr>
      <t xml:space="preserve">c </t>
    </r>
    <r>
      <rPr>
        <sz val="10"/>
        <rFont val="Century"/>
        <family val="1"/>
      </rPr>
      <t>=</t>
    </r>
    <phoneticPr fontId="3"/>
  </si>
  <si>
    <t>調理試験写真</t>
    <rPh sb="0" eb="2">
      <t>チョウリ</t>
    </rPh>
    <rPh sb="2" eb="4">
      <t>シケン</t>
    </rPh>
    <rPh sb="4" eb="6">
      <t>シャシン</t>
    </rPh>
    <phoneticPr fontId="3"/>
  </si>
  <si>
    <t>調理時間想定と調理量想定の日あたり消費電力量を計算する。</t>
    <rPh sb="0" eb="2">
      <t>チョウリ</t>
    </rPh>
    <rPh sb="2" eb="4">
      <t>ジカン</t>
    </rPh>
    <rPh sb="4" eb="6">
      <t>ソウテイ</t>
    </rPh>
    <rPh sb="7" eb="9">
      <t>チョウリ</t>
    </rPh>
    <rPh sb="9" eb="10">
      <t>リョウ</t>
    </rPh>
    <rPh sb="10" eb="12">
      <t>ソウテイ</t>
    </rPh>
    <rPh sb="23" eb="25">
      <t>ケイサン</t>
    </rPh>
    <phoneticPr fontId="3"/>
  </si>
  <si>
    <t xml:space="preserve"> (kWh/日）</t>
    <phoneticPr fontId="3"/>
  </si>
  <si>
    <r>
      <rPr>
        <i/>
        <sz val="10"/>
        <rFont val="Century"/>
        <family val="1"/>
      </rPr>
      <t>V</t>
    </r>
    <r>
      <rPr>
        <vertAlign val="subscript"/>
        <sz val="10"/>
        <rFont val="Century"/>
        <family val="1"/>
      </rPr>
      <t>c</t>
    </r>
    <r>
      <rPr>
        <sz val="10"/>
        <rFont val="ＭＳ Ｐゴシック"/>
        <family val="3"/>
        <charset val="128"/>
      </rPr>
      <t xml:space="preserve"> ：連続調理能力[個/h]</t>
    </r>
    <rPh sb="4" eb="6">
      <t>レンゾク</t>
    </rPh>
    <rPh sb="11" eb="12">
      <t>コ</t>
    </rPh>
    <phoneticPr fontId="3"/>
  </si>
  <si>
    <r>
      <rPr>
        <i/>
        <sz val="10"/>
        <rFont val="Century"/>
        <family val="1"/>
      </rPr>
      <t>V</t>
    </r>
    <r>
      <rPr>
        <vertAlign val="subscript"/>
        <sz val="10"/>
        <rFont val="Century"/>
        <family val="1"/>
      </rPr>
      <t xml:space="preserve">c </t>
    </r>
    <r>
      <rPr>
        <sz val="10"/>
        <rFont val="ＭＳ Ｐゴシック"/>
        <family val="3"/>
        <charset val="128"/>
      </rPr>
      <t>：連続調理能力[個/h]</t>
    </r>
    <rPh sb="4" eb="6">
      <t>レンゾク</t>
    </rPh>
    <rPh sb="11" eb="12">
      <t>コ</t>
    </rPh>
    <phoneticPr fontId="3"/>
  </si>
  <si>
    <t>冷蔵生ハンバーグ150ｇ/個</t>
    <rPh sb="0" eb="2">
      <t>レイゾウ</t>
    </rPh>
    <rPh sb="2" eb="3">
      <t>ナマ</t>
    </rPh>
    <rPh sb="13" eb="14">
      <t>コ</t>
    </rPh>
    <phoneticPr fontId="3"/>
  </si>
  <si>
    <t>誘導加熱式</t>
    <rPh sb="0" eb="2">
      <t>ユウドウ</t>
    </rPh>
    <rPh sb="2" eb="4">
      <t>カネツ</t>
    </rPh>
    <rPh sb="4" eb="5">
      <t>シキ</t>
    </rPh>
    <phoneticPr fontId="3"/>
  </si>
  <si>
    <t>ヒータ加熱式</t>
    <rPh sb="3" eb="5">
      <t>カネツ</t>
    </rPh>
    <rPh sb="5" eb="6">
      <t>シキ</t>
    </rPh>
    <phoneticPr fontId="3"/>
  </si>
  <si>
    <t>ｸﾞﾘﾄﾞﾙ板面寸法</t>
    <rPh sb="6" eb="7">
      <t>イタ</t>
    </rPh>
    <rPh sb="7" eb="8">
      <t>メン</t>
    </rPh>
    <rPh sb="8" eb="10">
      <t>スンポウ</t>
    </rPh>
    <phoneticPr fontId="3"/>
  </si>
  <si>
    <t>外形寸法(mm)</t>
    <rPh sb="0" eb="2">
      <t>ガイケイ</t>
    </rPh>
    <rPh sb="2" eb="4">
      <t>スンポウ</t>
    </rPh>
    <phoneticPr fontId="3"/>
  </si>
  <si>
    <r>
      <t>P</t>
    </r>
    <r>
      <rPr>
        <vertAlign val="subscript"/>
        <sz val="10"/>
        <color indexed="8"/>
        <rFont val="Century"/>
        <family val="1"/>
      </rPr>
      <t xml:space="preserve">iL </t>
    </r>
    <r>
      <rPr>
        <sz val="10"/>
        <color indexed="8"/>
        <rFont val="ＭＳ Ｐゴシック"/>
        <family val="3"/>
        <charset val="128"/>
      </rPr>
      <t>: 省エネ待機時の消費電力量</t>
    </r>
    <r>
      <rPr>
        <sz val="10"/>
        <color indexed="8"/>
        <rFont val="ＭＳ Ｐゴシック"/>
        <family val="3"/>
        <charset val="128"/>
      </rPr>
      <t xml:space="preserve">[kWh] </t>
    </r>
    <phoneticPr fontId="3"/>
  </si>
  <si>
    <r>
      <rPr>
        <i/>
        <sz val="10"/>
        <rFont val="Century"/>
        <family val="1"/>
      </rPr>
      <t>T</t>
    </r>
    <r>
      <rPr>
        <vertAlign val="subscript"/>
        <sz val="10"/>
        <rFont val="Century"/>
        <family val="1"/>
      </rPr>
      <t xml:space="preserve">i </t>
    </r>
    <r>
      <rPr>
        <sz val="10"/>
        <rFont val="ＭＳ Ｐゴシック"/>
        <family val="3"/>
        <charset val="128"/>
      </rPr>
      <t>: 待機時の消費電力量の測定時間[min]</t>
    </r>
    <phoneticPr fontId="3"/>
  </si>
  <si>
    <r>
      <rPr>
        <i/>
        <sz val="10"/>
        <color indexed="8"/>
        <rFont val="Symbol"/>
        <family val="1"/>
        <charset val="2"/>
      </rPr>
      <t>q</t>
    </r>
    <r>
      <rPr>
        <vertAlign val="subscript"/>
        <sz val="10"/>
        <color indexed="8"/>
        <rFont val="Century"/>
        <family val="1"/>
      </rPr>
      <t xml:space="preserve">i </t>
    </r>
    <r>
      <rPr>
        <sz val="10"/>
        <color indexed="8"/>
        <rFont val="ＭＳ Ｐゴシック"/>
        <family val="3"/>
        <charset val="128"/>
      </rPr>
      <t>: 待機状態における調理領域温度</t>
    </r>
    <r>
      <rPr>
        <sz val="10"/>
        <color indexed="8"/>
        <rFont val="ＭＳ Ｐゴシック"/>
        <family val="3"/>
        <charset val="128"/>
      </rPr>
      <t>[</t>
    </r>
    <r>
      <rPr>
        <sz val="10"/>
        <color indexed="8"/>
        <rFont val="ＭＳ Ｐゴシック"/>
        <family val="3"/>
        <charset val="128"/>
      </rPr>
      <t>℃</t>
    </r>
    <r>
      <rPr>
        <sz val="10"/>
        <color indexed="8"/>
        <rFont val="ＭＳ Ｐゴシック"/>
        <family val="3"/>
        <charset val="128"/>
      </rPr>
      <t>]</t>
    </r>
    <phoneticPr fontId="3"/>
  </si>
  <si>
    <r>
      <rPr>
        <i/>
        <sz val="10"/>
        <color indexed="8"/>
        <rFont val="Symbol"/>
        <family val="1"/>
        <charset val="2"/>
      </rPr>
      <t>q</t>
    </r>
    <r>
      <rPr>
        <vertAlign val="subscript"/>
        <sz val="10"/>
        <color indexed="8"/>
        <rFont val="Century"/>
        <family val="1"/>
      </rPr>
      <t xml:space="preserve">iL </t>
    </r>
    <r>
      <rPr>
        <sz val="10"/>
        <color indexed="8"/>
        <rFont val="ＭＳ Ｐゴシック"/>
        <family val="3"/>
        <charset val="128"/>
      </rPr>
      <t>: 省エネ待機状態における調理領域温度</t>
    </r>
    <r>
      <rPr>
        <sz val="10"/>
        <color indexed="8"/>
        <rFont val="ＭＳ Ｐゴシック"/>
        <family val="3"/>
        <charset val="128"/>
      </rPr>
      <t>[</t>
    </r>
    <r>
      <rPr>
        <sz val="10"/>
        <color indexed="8"/>
        <rFont val="ＭＳ Ｐゴシック"/>
        <family val="3"/>
        <charset val="128"/>
      </rPr>
      <t>℃</t>
    </r>
    <r>
      <rPr>
        <sz val="10"/>
        <color indexed="8"/>
        <rFont val="ＭＳ Ｐゴシック"/>
        <family val="3"/>
        <charset val="128"/>
      </rPr>
      <t xml:space="preserve">] </t>
    </r>
    <phoneticPr fontId="3"/>
  </si>
  <si>
    <r>
      <rPr>
        <i/>
        <sz val="10"/>
        <color indexed="8"/>
        <rFont val="Symbol"/>
        <family val="1"/>
        <charset val="2"/>
      </rPr>
      <t>q</t>
    </r>
    <r>
      <rPr>
        <vertAlign val="subscript"/>
        <sz val="10"/>
        <color indexed="8"/>
        <rFont val="Century"/>
        <family val="1"/>
      </rPr>
      <t>rH</t>
    </r>
    <r>
      <rPr>
        <sz val="10"/>
        <color indexed="8"/>
        <rFont val="Century"/>
        <family val="1"/>
      </rPr>
      <t xml:space="preserve">: </t>
    </r>
    <r>
      <rPr>
        <sz val="10"/>
        <color indexed="8"/>
        <rFont val="ＭＳ Ｐゴシック"/>
        <family val="3"/>
        <charset val="128"/>
      </rPr>
      <t>待機時の室温</t>
    </r>
    <r>
      <rPr>
        <sz val="10"/>
        <color indexed="8"/>
        <rFont val="Century"/>
        <family val="1"/>
      </rPr>
      <t>[</t>
    </r>
    <r>
      <rPr>
        <sz val="10"/>
        <color indexed="8"/>
        <rFont val="ＭＳ Ｐゴシック"/>
        <family val="3"/>
        <charset val="128"/>
      </rPr>
      <t>℃</t>
    </r>
    <r>
      <rPr>
        <sz val="10"/>
        <color indexed="8"/>
        <rFont val="Century"/>
        <family val="1"/>
      </rPr>
      <t>]</t>
    </r>
    <phoneticPr fontId="3"/>
  </si>
  <si>
    <r>
      <rPr>
        <i/>
        <sz val="10"/>
        <color indexed="8"/>
        <rFont val="Symbol"/>
        <family val="1"/>
        <charset val="2"/>
      </rPr>
      <t>q</t>
    </r>
    <r>
      <rPr>
        <vertAlign val="subscript"/>
        <sz val="10"/>
        <color indexed="8"/>
        <rFont val="Century"/>
        <family val="1"/>
      </rPr>
      <t>rL</t>
    </r>
    <r>
      <rPr>
        <sz val="10"/>
        <color indexed="8"/>
        <rFont val="ＭＳ Ｐゴシック"/>
        <family val="3"/>
        <charset val="128"/>
      </rPr>
      <t>: 省エネ待機時の室温[℃]</t>
    </r>
    <phoneticPr fontId="3"/>
  </si>
  <si>
    <t>　　　達した時の調理領域温度[℃]</t>
    <phoneticPr fontId="3"/>
  </si>
  <si>
    <t xml:space="preserve">調理領域　
温度 </t>
    <phoneticPr fontId="3"/>
  </si>
  <si>
    <t>調理領域温度 180℃</t>
    <rPh sb="0" eb="2">
      <t>チョウリ</t>
    </rPh>
    <rPh sb="2" eb="4">
      <t>リョウイキ</t>
    </rPh>
    <rPh sb="4" eb="6">
      <t>オンド</t>
    </rPh>
    <phoneticPr fontId="3"/>
  </si>
  <si>
    <t>省エネ待機</t>
    <rPh sb="0" eb="1">
      <t>ショウ</t>
    </rPh>
    <rPh sb="3" eb="5">
      <t>タイキ</t>
    </rPh>
    <phoneticPr fontId="3"/>
  </si>
  <si>
    <t>　　　達した時の調理領域温度[℃]</t>
    <phoneticPr fontId="3"/>
  </si>
  <si>
    <r>
      <rPr>
        <i/>
        <sz val="10"/>
        <rFont val="Century"/>
        <family val="1"/>
      </rPr>
      <t>θ</t>
    </r>
    <r>
      <rPr>
        <vertAlign val="subscript"/>
        <sz val="10"/>
        <rFont val="Century"/>
        <family val="1"/>
      </rPr>
      <t xml:space="preserve">s </t>
    </r>
    <r>
      <rPr>
        <sz val="10"/>
        <rFont val="Century"/>
        <family val="1"/>
      </rPr>
      <t xml:space="preserve">:  </t>
    </r>
    <r>
      <rPr>
        <sz val="10"/>
        <rFont val="ＭＳ Ｐゴシック"/>
        <family val="3"/>
        <charset val="128"/>
      </rPr>
      <t>調理領域温度の初温</t>
    </r>
    <r>
      <rPr>
        <sz val="10"/>
        <rFont val="Century"/>
        <family val="1"/>
      </rPr>
      <t>[</t>
    </r>
    <r>
      <rPr>
        <sz val="10"/>
        <rFont val="ＭＳ Ｐゴシック"/>
        <family val="3"/>
        <charset val="128"/>
      </rPr>
      <t>℃</t>
    </r>
    <r>
      <rPr>
        <sz val="10"/>
        <rFont val="Century"/>
        <family val="1"/>
      </rPr>
      <t>]</t>
    </r>
    <phoneticPr fontId="3"/>
  </si>
  <si>
    <r>
      <rPr>
        <i/>
        <sz val="10"/>
        <rFont val="Symbol"/>
        <family val="1"/>
        <charset val="2"/>
      </rPr>
      <t>q</t>
    </r>
    <r>
      <rPr>
        <vertAlign val="subscript"/>
        <sz val="10"/>
        <rFont val="Century"/>
        <family val="1"/>
      </rPr>
      <t>a</t>
    </r>
    <r>
      <rPr>
        <sz val="10"/>
        <rFont val="ＭＳ Ｐゴシック"/>
        <family val="3"/>
        <charset val="128"/>
      </rPr>
      <t xml:space="preserve"> : 調理領域温度の平均値[℃]</t>
    </r>
    <phoneticPr fontId="3"/>
  </si>
  <si>
    <t>(kW)</t>
    <phoneticPr fontId="3"/>
  </si>
  <si>
    <t>(T)</t>
    <phoneticPr fontId="3"/>
  </si>
  <si>
    <t>（mm）</t>
    <phoneticPr fontId="3"/>
  </si>
  <si>
    <t>調理領域温度 160℃</t>
    <phoneticPr fontId="3"/>
  </si>
  <si>
    <t>(H)</t>
    <phoneticPr fontId="3"/>
  </si>
  <si>
    <r>
      <t>T</t>
    </r>
    <r>
      <rPr>
        <vertAlign val="subscript"/>
        <sz val="10"/>
        <rFont val="Century"/>
        <family val="1"/>
      </rPr>
      <t>c</t>
    </r>
    <r>
      <rPr>
        <sz val="10"/>
        <rFont val="ＭＳ Ｐゴシック"/>
        <family val="3"/>
        <charset val="128"/>
      </rPr>
      <t>　平均値</t>
    </r>
    <r>
      <rPr>
        <sz val="10"/>
        <rFont val="ＭＳ Ｐ明朝"/>
        <family val="1"/>
        <charset val="128"/>
      </rPr>
      <t>＝</t>
    </r>
    <rPh sb="3" eb="6">
      <t>ヘイキンチ</t>
    </rPh>
    <phoneticPr fontId="3"/>
  </si>
  <si>
    <r>
      <rPr>
        <i/>
        <sz val="14"/>
        <rFont val="Century"/>
        <family val="1"/>
      </rPr>
      <t>V</t>
    </r>
    <r>
      <rPr>
        <vertAlign val="subscript"/>
        <sz val="14"/>
        <rFont val="Century"/>
        <family val="1"/>
      </rPr>
      <t xml:space="preserve">C </t>
    </r>
    <r>
      <rPr>
        <sz val="10"/>
        <rFont val="ＭＳ Ｐゴシック"/>
        <family val="3"/>
        <charset val="128"/>
      </rPr>
      <t>＝</t>
    </r>
    <phoneticPr fontId="3"/>
  </si>
  <si>
    <r>
      <rPr>
        <i/>
        <sz val="12"/>
        <rFont val="Century"/>
        <family val="1"/>
      </rPr>
      <t>P</t>
    </r>
    <r>
      <rPr>
        <vertAlign val="subscript"/>
        <sz val="12"/>
        <rFont val="ＭＳ Ｐ明朝"/>
        <family val="1"/>
        <charset val="128"/>
      </rPr>
      <t>ｓ</t>
    </r>
    <r>
      <rPr>
        <sz val="10"/>
        <rFont val="Century"/>
        <family val="1"/>
      </rPr>
      <t xml:space="preserve"> =</t>
    </r>
    <phoneticPr fontId="3"/>
  </si>
  <si>
    <r>
      <rPr>
        <i/>
        <sz val="12"/>
        <rFont val="Century"/>
        <family val="1"/>
      </rPr>
      <t>P</t>
    </r>
    <r>
      <rPr>
        <vertAlign val="subscript"/>
        <sz val="12"/>
        <rFont val="Century"/>
        <family val="1"/>
      </rPr>
      <t>c</t>
    </r>
    <r>
      <rPr>
        <sz val="10"/>
        <rFont val="ＭＳ Ｐゴシック"/>
        <family val="3"/>
        <charset val="128"/>
      </rPr>
      <t>＝</t>
    </r>
    <phoneticPr fontId="3"/>
  </si>
  <si>
    <t>3.立上り性能</t>
    <phoneticPr fontId="3"/>
  </si>
  <si>
    <t>4.調理能力</t>
    <phoneticPr fontId="3"/>
  </si>
  <si>
    <t>5.消費
　電力量</t>
    <phoneticPr fontId="3"/>
  </si>
  <si>
    <t>　規定なし</t>
  </si>
  <si>
    <t>2.熱効率</t>
    <phoneticPr fontId="3"/>
  </si>
  <si>
    <r>
      <rPr>
        <i/>
        <sz val="14"/>
        <color indexed="8"/>
        <rFont val="Century"/>
        <family val="1"/>
      </rPr>
      <t>T</t>
    </r>
    <r>
      <rPr>
        <vertAlign val="subscript"/>
        <sz val="14"/>
        <color indexed="8"/>
        <rFont val="Century"/>
        <family val="1"/>
      </rPr>
      <t>s</t>
    </r>
    <phoneticPr fontId="3"/>
  </si>
  <si>
    <r>
      <rPr>
        <i/>
        <sz val="14"/>
        <color indexed="8"/>
        <rFont val="Century"/>
        <family val="1"/>
      </rPr>
      <t>V</t>
    </r>
    <r>
      <rPr>
        <vertAlign val="subscript"/>
        <sz val="14"/>
        <color indexed="8"/>
        <rFont val="Century"/>
        <family val="1"/>
      </rPr>
      <t>c</t>
    </r>
    <phoneticPr fontId="3"/>
  </si>
  <si>
    <r>
      <t>I</t>
    </r>
    <r>
      <rPr>
        <vertAlign val="subscript"/>
        <sz val="14"/>
        <rFont val="Century"/>
        <family val="1"/>
      </rPr>
      <t>s</t>
    </r>
    <phoneticPr fontId="3"/>
  </si>
  <si>
    <r>
      <rPr>
        <i/>
        <sz val="14"/>
        <rFont val="Century"/>
        <family val="1"/>
      </rPr>
      <t>A</t>
    </r>
    <r>
      <rPr>
        <vertAlign val="subscript"/>
        <sz val="14"/>
        <rFont val="Century"/>
        <family val="1"/>
      </rPr>
      <t>p</t>
    </r>
    <phoneticPr fontId="3"/>
  </si>
  <si>
    <t>グリドル　　　　（　５．消費電力量　）</t>
    <rPh sb="12" eb="14">
      <t>ショウヒ</t>
    </rPh>
    <rPh sb="14" eb="17">
      <t>デンリョクリョウ</t>
    </rPh>
    <phoneticPr fontId="3"/>
  </si>
  <si>
    <t>グリドル　　　　（　４．調理能力　）</t>
    <rPh sb="12" eb="14">
      <t>チョウリ</t>
    </rPh>
    <rPh sb="14" eb="16">
      <t>ノウリョク</t>
    </rPh>
    <phoneticPr fontId="3"/>
  </si>
  <si>
    <t>グリドル　　　　（　３．立上り性能　）</t>
    <rPh sb="12" eb="13">
      <t>タ</t>
    </rPh>
    <rPh sb="13" eb="14">
      <t>ア</t>
    </rPh>
    <rPh sb="15" eb="17">
      <t>セイノウ</t>
    </rPh>
    <phoneticPr fontId="3"/>
  </si>
  <si>
    <r>
      <rPr>
        <i/>
        <sz val="10"/>
        <rFont val="Century"/>
        <family val="1"/>
      </rPr>
      <t>p</t>
    </r>
    <r>
      <rPr>
        <vertAlign val="subscript"/>
        <sz val="10"/>
        <rFont val="Century"/>
        <family val="1"/>
      </rPr>
      <t>x</t>
    </r>
    <r>
      <rPr>
        <sz val="10"/>
        <rFont val="ＭＳ Ｐゴシック"/>
        <family val="3"/>
        <charset val="128"/>
      </rPr>
      <t xml:space="preserve"> =</t>
    </r>
    <phoneticPr fontId="3"/>
  </si>
  <si>
    <r>
      <rPr>
        <i/>
        <sz val="10"/>
        <rFont val="Century"/>
        <family val="1"/>
      </rPr>
      <t>p</t>
    </r>
    <r>
      <rPr>
        <vertAlign val="subscript"/>
        <sz val="10"/>
        <rFont val="Century"/>
        <family val="1"/>
      </rPr>
      <t>r</t>
    </r>
    <r>
      <rPr>
        <sz val="10"/>
        <rFont val="ＭＳ Ｐゴシック"/>
        <family val="3"/>
        <charset val="128"/>
      </rPr>
      <t xml:space="preserve"> ： 定格消費電力[kW]</t>
    </r>
    <phoneticPr fontId="3"/>
  </si>
  <si>
    <r>
      <rPr>
        <i/>
        <sz val="10"/>
        <rFont val="Century"/>
        <family val="1"/>
      </rPr>
      <t>p</t>
    </r>
    <r>
      <rPr>
        <vertAlign val="subscript"/>
        <sz val="10"/>
        <rFont val="Century"/>
        <family val="1"/>
      </rPr>
      <t>r</t>
    </r>
    <r>
      <rPr>
        <sz val="10"/>
        <rFont val="ＭＳ Ｐゴシック"/>
        <family val="3"/>
        <charset val="128"/>
      </rPr>
      <t xml:space="preserve"> =  </t>
    </r>
    <phoneticPr fontId="3"/>
  </si>
  <si>
    <r>
      <rPr>
        <i/>
        <sz val="10"/>
        <rFont val="Century"/>
        <family val="1"/>
      </rPr>
      <t>ε</t>
    </r>
    <r>
      <rPr>
        <vertAlign val="subscript"/>
        <sz val="10"/>
        <rFont val="Century"/>
        <family val="1"/>
      </rPr>
      <t>p</t>
    </r>
    <r>
      <rPr>
        <sz val="10"/>
        <rFont val="ＭＳ Ｐゴシック"/>
        <family val="3"/>
        <charset val="128"/>
      </rPr>
      <t xml:space="preserve"> =</t>
    </r>
    <phoneticPr fontId="3"/>
  </si>
  <si>
    <t>(%)</t>
    <phoneticPr fontId="3"/>
  </si>
  <si>
    <t>最大消費電力測定グラフ</t>
    <rPh sb="0" eb="2">
      <t>サイダイ</t>
    </rPh>
    <rPh sb="2" eb="4">
      <t>ショウヒ</t>
    </rPh>
    <rPh sb="4" eb="6">
      <t>デンリョク</t>
    </rPh>
    <rPh sb="6" eb="8">
      <t>ソクテイ</t>
    </rPh>
    <phoneticPr fontId="3"/>
  </si>
  <si>
    <t>1.定格消費電力</t>
    <rPh sb="2" eb="4">
      <t>テイカク</t>
    </rPh>
    <rPh sb="4" eb="6">
      <t>ショウヒ</t>
    </rPh>
    <rPh sb="6" eb="8">
      <t>デンリョク</t>
    </rPh>
    <phoneticPr fontId="3"/>
  </si>
  <si>
    <r>
      <rPr>
        <i/>
        <sz val="14"/>
        <rFont val="Century"/>
        <family val="1"/>
      </rPr>
      <t>p</t>
    </r>
    <r>
      <rPr>
        <vertAlign val="subscript"/>
        <sz val="14"/>
        <rFont val="Century"/>
        <family val="1"/>
      </rPr>
      <t>r</t>
    </r>
    <phoneticPr fontId="3"/>
  </si>
  <si>
    <t>消費電力の許容差</t>
    <rPh sb="0" eb="2">
      <t>ショウヒ</t>
    </rPh>
    <rPh sb="2" eb="4">
      <t>デンリョク</t>
    </rPh>
    <rPh sb="5" eb="7">
      <t>キョヨウ</t>
    </rPh>
    <rPh sb="7" eb="8">
      <t>サ</t>
    </rPh>
    <phoneticPr fontId="3"/>
  </si>
  <si>
    <t>調理領域境界線上の測定点数 =</t>
    <rPh sb="4" eb="7">
      <t>キョウカイセン</t>
    </rPh>
    <rPh sb="7" eb="8">
      <t>ジョウ</t>
    </rPh>
    <rPh sb="9" eb="11">
      <t>ソクテイ</t>
    </rPh>
    <rPh sb="11" eb="13">
      <t>テンスウ</t>
    </rPh>
    <phoneticPr fontId="3"/>
  </si>
  <si>
    <t>調理領域内部の測定点数 =</t>
    <rPh sb="7" eb="9">
      <t>ソクテイ</t>
    </rPh>
    <rPh sb="9" eb="11">
      <t>テンスウ</t>
    </rPh>
    <phoneticPr fontId="3"/>
  </si>
  <si>
    <t>総測定点数 =</t>
    <rPh sb="0" eb="1">
      <t>ソウ</t>
    </rPh>
    <rPh sb="1" eb="3">
      <t>ソクテイ</t>
    </rPh>
    <rPh sb="3" eb="5">
      <t>テンスウ</t>
    </rPh>
    <phoneticPr fontId="3"/>
  </si>
  <si>
    <r>
      <rPr>
        <i/>
        <sz val="10"/>
        <rFont val="Century"/>
        <family val="1"/>
      </rPr>
      <t>T</t>
    </r>
    <r>
      <rPr>
        <vertAlign val="subscript"/>
        <sz val="10"/>
        <rFont val="Century"/>
        <family val="1"/>
      </rPr>
      <t>g</t>
    </r>
    <r>
      <rPr>
        <vertAlign val="subscript"/>
        <sz val="10"/>
        <rFont val="ＭＳ Ｐゴシック"/>
        <family val="3"/>
        <charset val="128"/>
      </rPr>
      <t xml:space="preserve"> </t>
    </r>
    <r>
      <rPr>
        <sz val="10"/>
        <rFont val="ＭＳ Ｐゴシック"/>
        <family val="3"/>
        <charset val="128"/>
      </rPr>
      <t>: 代表測定点の温度が</t>
    </r>
    <r>
      <rPr>
        <sz val="10"/>
        <rFont val="ＭＳ Ｐゴシック"/>
        <family val="3"/>
        <charset val="128"/>
      </rPr>
      <t>180</t>
    </r>
    <r>
      <rPr>
        <sz val="10"/>
        <rFont val="ＭＳ Ｐゴシック"/>
        <family val="3"/>
        <charset val="128"/>
      </rPr>
      <t xml:space="preserve"> ℃に達した時間[min]</t>
    </r>
    <phoneticPr fontId="3"/>
  </si>
  <si>
    <r>
      <rPr>
        <i/>
        <sz val="10"/>
        <rFont val="Symbol"/>
        <family val="1"/>
        <charset val="2"/>
      </rPr>
      <t>q</t>
    </r>
    <r>
      <rPr>
        <vertAlign val="subscript"/>
        <sz val="10"/>
        <rFont val="Century"/>
        <family val="1"/>
      </rPr>
      <t>f</t>
    </r>
    <r>
      <rPr>
        <vertAlign val="subscript"/>
        <sz val="10"/>
        <rFont val="ＭＳ Ｐゴシック"/>
        <family val="3"/>
        <charset val="128"/>
      </rPr>
      <t xml:space="preserve"> </t>
    </r>
    <r>
      <rPr>
        <sz val="10"/>
        <rFont val="ＭＳ Ｐゴシック"/>
        <family val="3"/>
        <charset val="128"/>
      </rPr>
      <t>:  代表測定点の温度が</t>
    </r>
    <r>
      <rPr>
        <sz val="10"/>
        <rFont val="ＭＳ Ｐゴシック"/>
        <family val="3"/>
        <charset val="128"/>
      </rPr>
      <t>180</t>
    </r>
    <r>
      <rPr>
        <sz val="10"/>
        <rFont val="ＭＳ Ｐゴシック"/>
        <family val="3"/>
        <charset val="128"/>
      </rPr>
      <t xml:space="preserve"> ℃に</t>
    </r>
    <phoneticPr fontId="3"/>
  </si>
  <si>
    <t>グリドル　　　　（７．均一性）</t>
    <phoneticPr fontId="3"/>
  </si>
  <si>
    <t>均一性</t>
    <rPh sb="0" eb="3">
      <t>キンイツセイ</t>
    </rPh>
    <phoneticPr fontId="3"/>
  </si>
  <si>
    <r>
      <rPr>
        <sz val="10"/>
        <rFont val="Monotype Corsiva"/>
        <family val="4"/>
      </rPr>
      <t>i</t>
    </r>
    <r>
      <rPr>
        <vertAlign val="subscript"/>
        <sz val="10"/>
        <rFont val="Century"/>
        <family val="1"/>
      </rPr>
      <t>iA</t>
    </r>
    <r>
      <rPr>
        <sz val="10"/>
        <rFont val="ＭＳ Ｐゴシック"/>
        <family val="3"/>
        <charset val="128"/>
      </rPr>
      <t>：調理領域内部の測定点における測定データ総数</t>
    </r>
    <r>
      <rPr>
        <sz val="10"/>
        <rFont val="Century"/>
        <family val="1"/>
      </rPr>
      <t>[</t>
    </r>
    <r>
      <rPr>
        <sz val="10"/>
        <rFont val="ＭＳ Ｐゴシック"/>
        <family val="3"/>
        <charset val="128"/>
      </rPr>
      <t>点</t>
    </r>
    <r>
      <rPr>
        <sz val="10"/>
        <rFont val="Century"/>
        <family val="1"/>
      </rPr>
      <t>]</t>
    </r>
    <phoneticPr fontId="3"/>
  </si>
  <si>
    <r>
      <rPr>
        <sz val="10"/>
        <rFont val="Monotype Corsiva"/>
        <family val="4"/>
      </rPr>
      <t>i</t>
    </r>
    <r>
      <rPr>
        <vertAlign val="subscript"/>
        <sz val="10"/>
        <rFont val="Century"/>
        <family val="1"/>
      </rPr>
      <t>iA</t>
    </r>
    <r>
      <rPr>
        <vertAlign val="subscript"/>
        <sz val="10"/>
        <rFont val="ＭＳ Ｐゴシック"/>
        <family val="3"/>
        <charset val="128"/>
      </rPr>
      <t xml:space="preserve"> </t>
    </r>
    <r>
      <rPr>
        <sz val="10"/>
        <rFont val="ＭＳ Ｐゴシック"/>
        <family val="3"/>
        <charset val="128"/>
      </rPr>
      <t>=</t>
    </r>
    <phoneticPr fontId="3"/>
  </si>
  <si>
    <r>
      <rPr>
        <sz val="10"/>
        <rFont val="Monotype Corsiva"/>
        <family val="4"/>
      </rPr>
      <t>i</t>
    </r>
    <r>
      <rPr>
        <vertAlign val="subscript"/>
        <sz val="10"/>
        <rFont val="Century"/>
        <family val="1"/>
      </rPr>
      <t xml:space="preserve">i </t>
    </r>
    <r>
      <rPr>
        <sz val="10"/>
        <rFont val="ＭＳ Ｐゴシック"/>
        <family val="3"/>
        <charset val="128"/>
      </rPr>
      <t>=</t>
    </r>
    <phoneticPr fontId="3"/>
  </si>
  <si>
    <r>
      <rPr>
        <sz val="10"/>
        <rFont val="Monotype Corsiva"/>
        <family val="4"/>
      </rPr>
      <t>i</t>
    </r>
    <r>
      <rPr>
        <vertAlign val="subscript"/>
        <sz val="10"/>
        <rFont val="Century"/>
        <family val="1"/>
      </rPr>
      <t xml:space="preserve">e </t>
    </r>
    <r>
      <rPr>
        <sz val="10"/>
        <rFont val="ＭＳ Ｐゴシック"/>
        <family val="3"/>
        <charset val="128"/>
      </rPr>
      <t>=</t>
    </r>
    <phoneticPr fontId="3"/>
  </si>
  <si>
    <t>7.均一性</t>
    <phoneticPr fontId="3"/>
  </si>
  <si>
    <t>6.給水量または給湯量</t>
    <rPh sb="2" eb="5">
      <t>キュウスイリョウ</t>
    </rPh>
    <rPh sb="8" eb="10">
      <t>キュウトウ</t>
    </rPh>
    <rPh sb="10" eb="11">
      <t>リョウ</t>
    </rPh>
    <phoneticPr fontId="3"/>
  </si>
  <si>
    <t>セールス
ポイント等</t>
    <rPh sb="9" eb="10">
      <t>トウ</t>
    </rPh>
    <phoneticPr fontId="3"/>
  </si>
  <si>
    <r>
      <t>Q</t>
    </r>
    <r>
      <rPr>
        <vertAlign val="subscript"/>
        <sz val="14"/>
        <rFont val="Century"/>
        <family val="1"/>
      </rPr>
      <t>i</t>
    </r>
    <r>
      <rPr>
        <sz val="14"/>
        <rFont val="Century"/>
        <family val="1"/>
      </rPr>
      <t xml:space="preserve"> </t>
    </r>
    <r>
      <rPr>
        <sz val="10"/>
        <rFont val="ＭＳ Ｐゴシック"/>
        <family val="3"/>
        <charset val="128"/>
      </rPr>
      <t>平均値</t>
    </r>
    <r>
      <rPr>
        <sz val="10"/>
        <rFont val="Century"/>
        <family val="1"/>
      </rPr>
      <t xml:space="preserve"> =</t>
    </r>
    <rPh sb="3" eb="6">
      <t>ヘイキンチ</t>
    </rPh>
    <phoneticPr fontId="3"/>
  </si>
  <si>
    <r>
      <t>調理領域温度</t>
    </r>
    <r>
      <rPr>
        <sz val="8"/>
        <rFont val="Symbol"/>
        <family val="1"/>
        <charset val="2"/>
      </rPr>
      <t xml:space="preserve"> 
</t>
    </r>
    <r>
      <rPr>
        <sz val="8"/>
        <rFont val="ＭＳ Ｐゴシック"/>
        <family val="3"/>
        <charset val="128"/>
      </rPr>
      <t>±10 ℃以内に入る面積</t>
    </r>
    <phoneticPr fontId="3"/>
  </si>
  <si>
    <t>試験日</t>
  </si>
  <si>
    <r>
      <rPr>
        <i/>
        <sz val="10"/>
        <rFont val="Century"/>
        <family val="1"/>
      </rPr>
      <t>ε</t>
    </r>
    <r>
      <rPr>
        <vertAlign val="subscript"/>
        <sz val="10"/>
        <rFont val="Century"/>
        <family val="1"/>
      </rPr>
      <t xml:space="preserve">p </t>
    </r>
    <r>
      <rPr>
        <sz val="10"/>
        <rFont val="ＭＳ Ｐゴシック"/>
        <family val="3"/>
        <charset val="128"/>
      </rPr>
      <t>：</t>
    </r>
    <r>
      <rPr>
        <sz val="10"/>
        <rFont val="Century"/>
        <family val="1"/>
      </rPr>
      <t xml:space="preserve"> </t>
    </r>
    <r>
      <rPr>
        <sz val="10"/>
        <rFont val="ＭＳ Ｐゴシック"/>
        <family val="3"/>
        <charset val="128"/>
      </rPr>
      <t xml:space="preserve">試験機器の最大消費電力と
</t>
    </r>
    <r>
      <rPr>
        <sz val="10"/>
        <rFont val="Century"/>
        <family val="1"/>
      </rPr>
      <t xml:space="preserve">                              </t>
    </r>
    <r>
      <rPr>
        <sz val="10"/>
        <rFont val="ＭＳ Ｐゴシック"/>
        <family val="3"/>
        <charset val="128"/>
      </rPr>
      <t>定格消費電力の差</t>
    </r>
    <rPh sb="10" eb="12">
      <t>サイダイ</t>
    </rPh>
    <rPh sb="12" eb="14">
      <t>ショウヒ</t>
    </rPh>
    <rPh sb="14" eb="16">
      <t>デンリョク</t>
    </rPh>
    <rPh sb="48" eb="50">
      <t>テイカク</t>
    </rPh>
    <rPh sb="50" eb="52">
      <t>ショウヒ</t>
    </rPh>
    <rPh sb="52" eb="53">
      <t>デン</t>
    </rPh>
    <rPh sb="53" eb="54">
      <t>リョク</t>
    </rPh>
    <rPh sb="55" eb="56">
      <t>サ</t>
    </rPh>
    <phoneticPr fontId="3"/>
  </si>
  <si>
    <t>番号</t>
    <rPh sb="0" eb="2">
      <t>バンゴウ</t>
    </rPh>
    <phoneticPr fontId="3"/>
  </si>
  <si>
    <t>④日あたり</t>
    <rPh sb="1" eb="2">
      <t>ヒ</t>
    </rPh>
    <phoneticPr fontId="3"/>
  </si>
  <si>
    <t>（量想定）</t>
    <rPh sb="1" eb="2">
      <t>リョウ</t>
    </rPh>
    <rPh sb="2" eb="4">
      <t>ソウテイ</t>
    </rPh>
    <phoneticPr fontId="3"/>
  </si>
  <si>
    <t>（時間想定）</t>
    <rPh sb="1" eb="3">
      <t>ジカン</t>
    </rPh>
    <rPh sb="3" eb="5">
      <t>ソウテイ</t>
    </rPh>
    <phoneticPr fontId="3"/>
  </si>
  <si>
    <r>
      <rPr>
        <i/>
        <sz val="14"/>
        <rFont val="Cambria"/>
        <family val="1"/>
      </rPr>
      <t>Q</t>
    </r>
    <r>
      <rPr>
        <vertAlign val="subscript"/>
        <sz val="14"/>
        <rFont val="Century"/>
        <family val="1"/>
      </rPr>
      <t>s</t>
    </r>
    <phoneticPr fontId="3"/>
  </si>
  <si>
    <r>
      <rPr>
        <i/>
        <sz val="14"/>
        <rFont val="Cambria"/>
        <family val="1"/>
      </rPr>
      <t>Q</t>
    </r>
    <r>
      <rPr>
        <vertAlign val="subscript"/>
        <sz val="14"/>
        <rFont val="Century"/>
        <family val="1"/>
      </rPr>
      <t>c</t>
    </r>
    <phoneticPr fontId="3"/>
  </si>
  <si>
    <r>
      <rPr>
        <i/>
        <sz val="14"/>
        <rFont val="Cambria"/>
        <family val="1"/>
      </rPr>
      <t>Q</t>
    </r>
    <r>
      <rPr>
        <vertAlign val="subscript"/>
        <sz val="14"/>
        <rFont val="ＭＳ Ｐ明朝"/>
        <family val="1"/>
        <charset val="128"/>
      </rPr>
      <t>ｉ</t>
    </r>
    <phoneticPr fontId="3"/>
  </si>
  <si>
    <r>
      <rPr>
        <i/>
        <sz val="14"/>
        <rFont val="Cambria"/>
        <family val="1"/>
      </rPr>
      <t>Q</t>
    </r>
    <r>
      <rPr>
        <vertAlign val="subscript"/>
        <sz val="14"/>
        <rFont val="Century"/>
        <family val="1"/>
      </rPr>
      <t>iL</t>
    </r>
    <phoneticPr fontId="3"/>
  </si>
  <si>
    <r>
      <rPr>
        <i/>
        <sz val="14"/>
        <rFont val="Cambria"/>
        <family val="1"/>
      </rPr>
      <t>Q</t>
    </r>
    <r>
      <rPr>
        <vertAlign val="subscript"/>
        <sz val="14"/>
        <rFont val="Century"/>
        <family val="1"/>
      </rPr>
      <t>dH</t>
    </r>
    <phoneticPr fontId="3"/>
  </si>
  <si>
    <r>
      <rPr>
        <i/>
        <sz val="14"/>
        <rFont val="Cambria"/>
        <family val="1"/>
      </rPr>
      <t>Q</t>
    </r>
    <r>
      <rPr>
        <vertAlign val="subscript"/>
        <sz val="14"/>
        <rFont val="Century"/>
        <family val="1"/>
      </rPr>
      <t>dV</t>
    </r>
    <phoneticPr fontId="3"/>
  </si>
  <si>
    <r>
      <rPr>
        <sz val="10"/>
        <rFont val="ＭＳ Ｐゴシック"/>
        <family val="3"/>
        <charset val="128"/>
      </rPr>
      <t>測定点の位置
　調理領域は、グリドル板面の外周から</t>
    </r>
    <r>
      <rPr>
        <sz val="10"/>
        <rFont val="Century"/>
        <family val="1"/>
      </rPr>
      <t xml:space="preserve">50 mm </t>
    </r>
    <r>
      <rPr>
        <sz val="10"/>
        <rFont val="ＭＳ Ｐゴシック"/>
        <family val="3"/>
        <charset val="128"/>
      </rPr>
      <t>内側（下図の色塗り部）とする。調理領域境界線上の測定点は、下図の●印とする。調理領域内部の測定点は、下図の○印とし、境界線上の測定点は、含まない。調理領域内部の測定点の外周側の点は、外周から</t>
    </r>
    <r>
      <rPr>
        <sz val="10"/>
        <rFont val="Century"/>
        <family val="1"/>
      </rPr>
      <t xml:space="preserve">100 mm </t>
    </r>
    <r>
      <rPr>
        <sz val="10"/>
        <rFont val="ＭＳ Ｐゴシック"/>
        <family val="3"/>
        <charset val="128"/>
      </rPr>
      <t>内側の位置とする。調理領域内部の測定点の間隔は、幅方向</t>
    </r>
    <r>
      <rPr>
        <i/>
        <sz val="10"/>
        <rFont val="Cambria"/>
        <family val="1"/>
      </rPr>
      <t>a</t>
    </r>
    <r>
      <rPr>
        <sz val="10"/>
        <rFont val="Century"/>
        <family val="1"/>
      </rPr>
      <t xml:space="preserve"> </t>
    </r>
    <r>
      <rPr>
        <sz val="10"/>
        <rFont val="ＭＳ Ｐゴシック"/>
        <family val="3"/>
        <charset val="128"/>
      </rPr>
      <t>および奥行方向</t>
    </r>
    <r>
      <rPr>
        <i/>
        <sz val="10"/>
        <rFont val="Cambria"/>
        <family val="1"/>
      </rPr>
      <t>b</t>
    </r>
    <r>
      <rPr>
        <sz val="10"/>
        <rFont val="Century"/>
        <family val="1"/>
      </rPr>
      <t xml:space="preserve"> </t>
    </r>
    <r>
      <rPr>
        <sz val="10"/>
        <rFont val="ＭＳ Ｐゴシック"/>
        <family val="3"/>
        <charset val="128"/>
      </rPr>
      <t>ともに、</t>
    </r>
    <r>
      <rPr>
        <sz val="10"/>
        <rFont val="Century"/>
        <family val="1"/>
      </rPr>
      <t>50mm</t>
    </r>
    <r>
      <rPr>
        <sz val="10"/>
        <rFont val="ＭＳ Ｐゴシック"/>
        <family val="3"/>
        <charset val="128"/>
      </rPr>
      <t>以上かつ</t>
    </r>
    <r>
      <rPr>
        <sz val="10"/>
        <rFont val="Century"/>
        <family val="1"/>
      </rPr>
      <t xml:space="preserve">100mm </t>
    </r>
    <r>
      <rPr>
        <sz val="10"/>
        <rFont val="ＭＳ Ｐゴシック"/>
        <family val="3"/>
        <charset val="128"/>
      </rPr>
      <t>以下とする。調理領域温度は、ある時刻における調理領域内部の全測定点の平均値とする。</t>
    </r>
    <rPh sb="34" eb="35">
      <t>シタ</t>
    </rPh>
    <rPh sb="60" eb="61">
      <t>シタ</t>
    </rPh>
    <rPh sb="81" eb="82">
      <t>シタ</t>
    </rPh>
    <phoneticPr fontId="3"/>
  </si>
  <si>
    <r>
      <rPr>
        <i/>
        <sz val="10"/>
        <rFont val="Century"/>
        <family val="1"/>
      </rPr>
      <t>a</t>
    </r>
    <r>
      <rPr>
        <sz val="10"/>
        <rFont val="Century"/>
        <family val="1"/>
      </rPr>
      <t xml:space="preserve"> =</t>
    </r>
    <phoneticPr fontId="3"/>
  </si>
  <si>
    <r>
      <rPr>
        <i/>
        <sz val="10"/>
        <rFont val="Century"/>
        <family val="1"/>
      </rPr>
      <t>b</t>
    </r>
    <r>
      <rPr>
        <sz val="10"/>
        <rFont val="Century"/>
        <family val="1"/>
      </rPr>
      <t xml:space="preserve"> =</t>
    </r>
    <phoneticPr fontId="3"/>
  </si>
  <si>
    <r>
      <rPr>
        <sz val="10"/>
        <rFont val="ＭＳ Ｐゴシック"/>
        <family val="3"/>
        <charset val="128"/>
      </rPr>
      <t>　試験機器の最大消費電力と定格消費電力の差</t>
    </r>
    <r>
      <rPr>
        <i/>
        <sz val="10"/>
        <rFont val="Century"/>
        <family val="1"/>
      </rPr>
      <t>ε</t>
    </r>
    <r>
      <rPr>
        <vertAlign val="subscript"/>
        <sz val="10"/>
        <rFont val="Century"/>
        <family val="1"/>
      </rPr>
      <t>p</t>
    </r>
    <r>
      <rPr>
        <sz val="10"/>
        <rFont val="Century"/>
        <family val="1"/>
      </rPr>
      <t xml:space="preserve">[%] </t>
    </r>
    <r>
      <rPr>
        <sz val="10"/>
        <rFont val="ＭＳ Ｐゴシック"/>
        <family val="3"/>
        <charset val="128"/>
      </rPr>
      <t>が消費電力の許容差に適合するように、定格消費電力</t>
    </r>
    <r>
      <rPr>
        <i/>
        <sz val="10"/>
        <rFont val="Century"/>
        <family val="1"/>
      </rPr>
      <t>p</t>
    </r>
    <r>
      <rPr>
        <vertAlign val="subscript"/>
        <sz val="10"/>
        <rFont val="Century"/>
        <family val="1"/>
      </rPr>
      <t>r</t>
    </r>
    <r>
      <rPr>
        <sz val="10"/>
        <rFont val="Century"/>
        <family val="1"/>
      </rPr>
      <t xml:space="preserve">[kW] </t>
    </r>
    <r>
      <rPr>
        <sz val="10"/>
        <rFont val="ＭＳ Ｐゴシック"/>
        <family val="3"/>
        <charset val="128"/>
      </rPr>
      <t>を定める。</t>
    </r>
    <phoneticPr fontId="3"/>
  </si>
  <si>
    <r>
      <rPr>
        <sz val="11"/>
        <rFont val="ＭＳ Ｐゴシック"/>
        <family val="3"/>
        <charset val="128"/>
      </rPr>
      <t>試験機器の最大消費電力</t>
    </r>
    <rPh sb="0" eb="2">
      <t>シケン</t>
    </rPh>
    <rPh sb="2" eb="4">
      <t>キキ</t>
    </rPh>
    <rPh sb="5" eb="7">
      <t>サイダイ</t>
    </rPh>
    <rPh sb="7" eb="9">
      <t>ショウヒ</t>
    </rPh>
    <rPh sb="9" eb="11">
      <t>デンリョク</t>
    </rPh>
    <phoneticPr fontId="3"/>
  </si>
  <si>
    <r>
      <rPr>
        <sz val="10"/>
        <rFont val="ＭＳ Ｐゴシック"/>
        <family val="3"/>
        <charset val="128"/>
      </rPr>
      <t>　試験機器を室温になじませた後、最大入力で加熱を始め、または、電気用品の技術上の基準を定める省令の解釈別表第八の平常温度上昇に規定された条件で加熱を始め、消費電力が一定になった時の値を試験機器の最大消費電力</t>
    </r>
    <r>
      <rPr>
        <sz val="10"/>
        <rFont val="Century"/>
        <family val="1"/>
      </rPr>
      <t xml:space="preserve"> </t>
    </r>
    <r>
      <rPr>
        <i/>
        <sz val="10"/>
        <rFont val="Century"/>
        <family val="1"/>
      </rPr>
      <t>p</t>
    </r>
    <r>
      <rPr>
        <vertAlign val="subscript"/>
        <sz val="10"/>
        <rFont val="Century"/>
        <family val="1"/>
      </rPr>
      <t>x</t>
    </r>
    <r>
      <rPr>
        <sz val="10"/>
        <rFont val="Century"/>
        <family val="1"/>
      </rPr>
      <t xml:space="preserve"> [kW] </t>
    </r>
    <r>
      <rPr>
        <sz val="10"/>
        <rFont val="ＭＳ Ｐゴシック"/>
        <family val="3"/>
        <charset val="128"/>
      </rPr>
      <t>とする。ただし、最大消費電力量の測定では、回路の切換えまたは発熱体の特性により、消費電力が段階的またはゆるやかに変化する場合には、その最大値とする。</t>
    </r>
    <rPh sb="120" eb="127">
      <t>サイダイショウヒデンリョクリョウ</t>
    </rPh>
    <rPh sb="128" eb="130">
      <t>ソクテイ</t>
    </rPh>
    <phoneticPr fontId="3"/>
  </si>
  <si>
    <r>
      <t xml:space="preserve">2 </t>
    </r>
    <r>
      <rPr>
        <sz val="10"/>
        <rFont val="ＭＳ Ｐゴシック"/>
        <family val="3"/>
        <charset val="128"/>
      </rPr>
      <t>回目の食材の投入開始から、</t>
    </r>
    <phoneticPr fontId="3"/>
  </si>
  <si>
    <r>
      <t xml:space="preserve">5 </t>
    </r>
    <r>
      <rPr>
        <sz val="10"/>
        <rFont val="ＭＳ Ｐゴシック"/>
        <family val="3"/>
        <charset val="128"/>
      </rPr>
      <t>回目の食材の投入開始直前までの消費電力量</t>
    </r>
    <r>
      <rPr>
        <sz val="10"/>
        <rFont val="Century"/>
        <family val="1"/>
      </rPr>
      <t xml:space="preserve"> </t>
    </r>
    <r>
      <rPr>
        <sz val="10"/>
        <rFont val="ＭＳ Ｐゴシック"/>
        <family val="3"/>
        <charset val="128"/>
      </rPr>
      <t>＝</t>
    </r>
    <rPh sb="17" eb="19">
      <t>ショウヒ</t>
    </rPh>
    <rPh sb="19" eb="21">
      <t>デンリョク</t>
    </rPh>
    <rPh sb="21" eb="22">
      <t>リョウ</t>
    </rPh>
    <phoneticPr fontId="3"/>
  </si>
  <si>
    <r>
      <t xml:space="preserve">2 </t>
    </r>
    <r>
      <rPr>
        <sz val="10"/>
        <rFont val="ＭＳ Ｐゴシック"/>
        <family val="3"/>
        <charset val="128"/>
      </rPr>
      <t>回目</t>
    </r>
    <rPh sb="2" eb="4">
      <t>カイメ</t>
    </rPh>
    <phoneticPr fontId="3"/>
  </si>
  <si>
    <r>
      <t xml:space="preserve">3 </t>
    </r>
    <r>
      <rPr>
        <sz val="10"/>
        <rFont val="ＭＳ Ｐゴシック"/>
        <family val="3"/>
        <charset val="128"/>
      </rPr>
      <t>回目</t>
    </r>
    <rPh sb="2" eb="4">
      <t>カイメ</t>
    </rPh>
    <phoneticPr fontId="3"/>
  </si>
  <si>
    <r>
      <t xml:space="preserve">4 </t>
    </r>
    <r>
      <rPr>
        <sz val="10"/>
        <rFont val="ＭＳ Ｐゴシック"/>
        <family val="3"/>
        <charset val="128"/>
      </rPr>
      <t>回目</t>
    </r>
    <rPh sb="2" eb="4">
      <t>カイメ</t>
    </rPh>
    <phoneticPr fontId="3"/>
  </si>
  <si>
    <r>
      <rPr>
        <i/>
        <sz val="10"/>
        <rFont val="Century"/>
        <family val="1"/>
      </rPr>
      <t>θ</t>
    </r>
    <r>
      <rPr>
        <vertAlign val="subscript"/>
        <sz val="10"/>
        <rFont val="Century"/>
        <family val="1"/>
      </rPr>
      <t>f</t>
    </r>
    <r>
      <rPr>
        <vertAlign val="subscript"/>
        <sz val="10"/>
        <rFont val="ＭＳ Ｐゴシック"/>
        <family val="3"/>
        <charset val="128"/>
      </rPr>
      <t xml:space="preserve"> </t>
    </r>
    <r>
      <rPr>
        <sz val="10"/>
        <rFont val="ＭＳ Ｐゴシック"/>
        <family val="3"/>
        <charset val="128"/>
      </rPr>
      <t>:  代表測定点の温度が</t>
    </r>
    <r>
      <rPr>
        <sz val="10"/>
        <rFont val="Century"/>
        <family val="1"/>
      </rPr>
      <t xml:space="preserve">180 </t>
    </r>
    <r>
      <rPr>
        <sz val="10"/>
        <rFont val="ＭＳ Ｐゴシック"/>
        <family val="3"/>
        <charset val="128"/>
      </rPr>
      <t>℃に</t>
    </r>
    <phoneticPr fontId="3"/>
  </si>
  <si>
    <r>
      <rPr>
        <i/>
        <sz val="10"/>
        <rFont val="Cambria"/>
        <family val="1"/>
      </rPr>
      <t>Q</t>
    </r>
    <r>
      <rPr>
        <vertAlign val="subscript"/>
        <sz val="10"/>
        <rFont val="Century"/>
        <family val="1"/>
      </rPr>
      <t>s</t>
    </r>
    <r>
      <rPr>
        <sz val="10"/>
        <rFont val="ＭＳ Ｐゴシック"/>
        <family val="3"/>
        <charset val="128"/>
      </rPr>
      <t xml:space="preserve"> =</t>
    </r>
    <r>
      <rPr>
        <sz val="10"/>
        <rFont val="Century"/>
        <family val="1"/>
      </rPr>
      <t xml:space="preserve">  </t>
    </r>
    <phoneticPr fontId="3"/>
  </si>
  <si>
    <r>
      <rPr>
        <i/>
        <sz val="14"/>
        <rFont val="Cambria"/>
        <family val="1"/>
      </rPr>
      <t>Q</t>
    </r>
    <r>
      <rPr>
        <vertAlign val="subscript"/>
        <sz val="14"/>
        <rFont val="Century"/>
        <family val="1"/>
      </rPr>
      <t>s</t>
    </r>
    <r>
      <rPr>
        <vertAlign val="subscript"/>
        <sz val="10"/>
        <rFont val="Century"/>
        <family val="1"/>
      </rPr>
      <t xml:space="preserve"> </t>
    </r>
    <r>
      <rPr>
        <sz val="10"/>
        <rFont val="ＭＳ Ｐゴシック"/>
        <family val="3"/>
        <charset val="128"/>
      </rPr>
      <t>平均値</t>
    </r>
    <r>
      <rPr>
        <vertAlign val="subscript"/>
        <sz val="10"/>
        <rFont val="ＭＳ Ｐゴシック"/>
        <family val="3"/>
        <charset val="128"/>
      </rPr>
      <t xml:space="preserve"> </t>
    </r>
    <r>
      <rPr>
        <sz val="10"/>
        <rFont val="ＭＳ Ｐゴシック"/>
        <family val="3"/>
        <charset val="128"/>
      </rPr>
      <t xml:space="preserve"> = </t>
    </r>
    <phoneticPr fontId="3"/>
  </si>
  <si>
    <r>
      <rPr>
        <i/>
        <sz val="14"/>
        <rFont val="Cambria"/>
        <family val="1"/>
      </rPr>
      <t>Q</t>
    </r>
    <r>
      <rPr>
        <vertAlign val="subscript"/>
        <sz val="14"/>
        <rFont val="Century"/>
        <family val="1"/>
      </rPr>
      <t>c</t>
    </r>
    <r>
      <rPr>
        <sz val="10"/>
        <rFont val="ＭＳ Ｐゴシック"/>
        <family val="3"/>
        <charset val="128"/>
      </rPr>
      <t xml:space="preserve"> =</t>
    </r>
    <r>
      <rPr>
        <sz val="10"/>
        <rFont val="Century"/>
        <family val="1"/>
      </rPr>
      <t xml:space="preserve"> </t>
    </r>
    <phoneticPr fontId="3"/>
  </si>
  <si>
    <r>
      <t xml:space="preserve">1 </t>
    </r>
    <r>
      <rPr>
        <sz val="10"/>
        <rFont val="ＭＳ Ｐゴシック"/>
        <family val="3"/>
        <charset val="128"/>
      </rPr>
      <t>回目</t>
    </r>
    <rPh sb="2" eb="4">
      <t>カイメ</t>
    </rPh>
    <phoneticPr fontId="3"/>
  </si>
  <si>
    <r>
      <rPr>
        <i/>
        <sz val="10"/>
        <rFont val="Cambria"/>
        <family val="1"/>
      </rPr>
      <t>Q</t>
    </r>
    <r>
      <rPr>
        <vertAlign val="subscript"/>
        <sz val="10"/>
        <rFont val="Century"/>
        <family val="1"/>
      </rPr>
      <t>i</t>
    </r>
    <r>
      <rPr>
        <sz val="10"/>
        <rFont val="ＭＳ Ｐゴシック"/>
        <family val="3"/>
        <charset val="128"/>
      </rPr>
      <t xml:space="preserve"> = </t>
    </r>
    <phoneticPr fontId="3"/>
  </si>
  <si>
    <r>
      <rPr>
        <i/>
        <sz val="14"/>
        <rFont val="Cambria"/>
        <family val="1"/>
      </rPr>
      <t>Q</t>
    </r>
    <r>
      <rPr>
        <vertAlign val="subscript"/>
        <sz val="14"/>
        <rFont val="Century"/>
        <family val="1"/>
      </rPr>
      <t>i</t>
    </r>
    <r>
      <rPr>
        <sz val="14"/>
        <rFont val="Century"/>
        <family val="1"/>
      </rPr>
      <t xml:space="preserve"> </t>
    </r>
    <r>
      <rPr>
        <sz val="10"/>
        <rFont val="ＭＳ Ｐゴシック"/>
        <family val="3"/>
        <charset val="128"/>
      </rPr>
      <t>平均値</t>
    </r>
    <r>
      <rPr>
        <sz val="10"/>
        <rFont val="Century"/>
        <family val="1"/>
      </rPr>
      <t xml:space="preserve"> =</t>
    </r>
    <rPh sb="3" eb="6">
      <t>ヘイキンチ</t>
    </rPh>
    <phoneticPr fontId="3"/>
  </si>
  <si>
    <r>
      <rPr>
        <i/>
        <sz val="10"/>
        <rFont val="Cambria"/>
        <family val="1"/>
      </rPr>
      <t>Q</t>
    </r>
    <r>
      <rPr>
        <vertAlign val="subscript"/>
        <sz val="10"/>
        <rFont val="Century"/>
        <family val="1"/>
      </rPr>
      <t>iL</t>
    </r>
    <r>
      <rPr>
        <sz val="10"/>
        <rFont val="Century"/>
        <family val="1"/>
      </rPr>
      <t xml:space="preserve"> =  </t>
    </r>
    <phoneticPr fontId="3"/>
  </si>
  <si>
    <r>
      <rPr>
        <i/>
        <sz val="14"/>
        <rFont val="Cambria"/>
        <family val="1"/>
      </rPr>
      <t>Q</t>
    </r>
    <r>
      <rPr>
        <vertAlign val="subscript"/>
        <sz val="14"/>
        <rFont val="Century"/>
        <family val="1"/>
      </rPr>
      <t>iL</t>
    </r>
    <r>
      <rPr>
        <vertAlign val="subscript"/>
        <sz val="10"/>
        <rFont val="Century"/>
        <family val="1"/>
      </rPr>
      <t xml:space="preserve"> </t>
    </r>
    <r>
      <rPr>
        <sz val="10"/>
        <rFont val="ＭＳ Ｐゴシック"/>
        <family val="3"/>
        <charset val="128"/>
      </rPr>
      <t>平均値</t>
    </r>
    <r>
      <rPr>
        <sz val="10"/>
        <rFont val="Century"/>
        <family val="1"/>
      </rPr>
      <t xml:space="preserve"> </t>
    </r>
    <r>
      <rPr>
        <sz val="10"/>
        <rFont val="ＭＳ Ｐゴシック"/>
        <family val="3"/>
        <charset val="128"/>
      </rPr>
      <t>＝</t>
    </r>
    <rPh sb="4" eb="7">
      <t>ヘイキンチ</t>
    </rPh>
    <phoneticPr fontId="3"/>
  </si>
  <si>
    <r>
      <rPr>
        <i/>
        <sz val="10"/>
        <rFont val="Cambria"/>
        <family val="1"/>
      </rPr>
      <t>Q</t>
    </r>
    <r>
      <rPr>
        <vertAlign val="subscript"/>
        <sz val="10"/>
        <rFont val="Century"/>
        <family val="1"/>
      </rPr>
      <t xml:space="preserve">s </t>
    </r>
    <r>
      <rPr>
        <sz val="10"/>
        <rFont val="ＭＳ Ｐゴシック"/>
        <family val="3"/>
        <charset val="128"/>
      </rPr>
      <t>: 立上り時消費電力量[kWh/回]</t>
    </r>
    <rPh sb="19" eb="20">
      <t>カイ</t>
    </rPh>
    <phoneticPr fontId="3"/>
  </si>
  <si>
    <r>
      <rPr>
        <i/>
        <sz val="10"/>
        <rFont val="Cambria"/>
        <family val="1"/>
      </rPr>
      <t>Q</t>
    </r>
    <r>
      <rPr>
        <vertAlign val="subscript"/>
        <sz val="10"/>
        <rFont val="Century"/>
        <family val="1"/>
      </rPr>
      <t xml:space="preserve">c </t>
    </r>
    <r>
      <rPr>
        <sz val="10"/>
        <rFont val="ＭＳ Ｐゴシック"/>
        <family val="3"/>
        <charset val="128"/>
      </rPr>
      <t>: 調理時消費電力量[kWh/h]</t>
    </r>
    <phoneticPr fontId="3"/>
  </si>
  <si>
    <r>
      <rPr>
        <i/>
        <sz val="10"/>
        <color rgb="FF000000"/>
        <rFont val="Cambria"/>
        <family val="1"/>
      </rPr>
      <t>Q</t>
    </r>
    <r>
      <rPr>
        <vertAlign val="subscript"/>
        <sz val="10"/>
        <color indexed="8"/>
        <rFont val="Century"/>
        <family val="1"/>
      </rPr>
      <t xml:space="preserve">i </t>
    </r>
    <r>
      <rPr>
        <sz val="10.5"/>
        <color indexed="8"/>
        <rFont val="ＭＳ Ｐゴシック"/>
        <family val="3"/>
        <charset val="128"/>
      </rPr>
      <t xml:space="preserve">: </t>
    </r>
    <r>
      <rPr>
        <sz val="10"/>
        <color indexed="8"/>
        <rFont val="ＭＳ Ｐゴシック"/>
        <family val="3"/>
        <charset val="128"/>
      </rPr>
      <t>待機時消費電力量[kWh/h]</t>
    </r>
    <phoneticPr fontId="3"/>
  </si>
  <si>
    <r>
      <rPr>
        <i/>
        <sz val="10"/>
        <color rgb="FF000000"/>
        <rFont val="Cambria"/>
        <family val="1"/>
      </rPr>
      <t>Q</t>
    </r>
    <r>
      <rPr>
        <vertAlign val="subscript"/>
        <sz val="10"/>
        <color indexed="8"/>
        <rFont val="Century"/>
        <family val="1"/>
      </rPr>
      <t xml:space="preserve">iL </t>
    </r>
    <r>
      <rPr>
        <sz val="10"/>
        <color indexed="8"/>
        <rFont val="ＭＳ Ｐゴシック"/>
        <family val="3"/>
        <charset val="128"/>
      </rPr>
      <t>: 省エネ待機時消費電力量[kWh/h]</t>
    </r>
    <phoneticPr fontId="3"/>
  </si>
  <si>
    <r>
      <rPr>
        <i/>
        <sz val="10"/>
        <rFont val="Cambria"/>
        <family val="1"/>
      </rPr>
      <t>Q</t>
    </r>
    <r>
      <rPr>
        <vertAlign val="subscript"/>
        <sz val="10"/>
        <rFont val="Century"/>
        <family val="1"/>
      </rPr>
      <t>s</t>
    </r>
    <r>
      <rPr>
        <sz val="10"/>
        <rFont val="ＭＳ Ｐゴシック"/>
        <family val="3"/>
        <charset val="128"/>
      </rPr>
      <t xml:space="preserve"> ：立上り時消費電力量[kWh/回]</t>
    </r>
    <rPh sb="4" eb="5">
      <t>タ</t>
    </rPh>
    <rPh sb="5" eb="6">
      <t>アガ</t>
    </rPh>
    <rPh sb="7" eb="8">
      <t>ジ</t>
    </rPh>
    <rPh sb="18" eb="19">
      <t>カイ</t>
    </rPh>
    <phoneticPr fontId="3"/>
  </si>
  <si>
    <r>
      <rPr>
        <i/>
        <sz val="10"/>
        <rFont val="Cambria"/>
        <family val="1"/>
      </rPr>
      <t>Q</t>
    </r>
    <r>
      <rPr>
        <vertAlign val="subscript"/>
        <sz val="10"/>
        <rFont val="Century"/>
        <family val="1"/>
      </rPr>
      <t>c</t>
    </r>
    <r>
      <rPr>
        <sz val="10"/>
        <rFont val="ＭＳ Ｐゴシック"/>
        <family val="3"/>
        <charset val="128"/>
      </rPr>
      <t xml:space="preserve"> ：調理時消費電力量[kWh/回]</t>
    </r>
    <rPh sb="17" eb="18">
      <t>カイ</t>
    </rPh>
    <phoneticPr fontId="3"/>
  </si>
  <si>
    <r>
      <rPr>
        <i/>
        <sz val="10"/>
        <rFont val="Cambria"/>
        <family val="1"/>
      </rPr>
      <t>Q</t>
    </r>
    <r>
      <rPr>
        <vertAlign val="subscript"/>
        <sz val="10"/>
        <rFont val="Century"/>
        <family val="1"/>
      </rPr>
      <t xml:space="preserve">i </t>
    </r>
    <r>
      <rPr>
        <sz val="10"/>
        <rFont val="ＭＳ Ｐゴシック"/>
        <family val="3"/>
        <charset val="128"/>
      </rPr>
      <t>: 待機時消費電力量[kWh/h]</t>
    </r>
    <phoneticPr fontId="3"/>
  </si>
  <si>
    <r>
      <rPr>
        <i/>
        <sz val="10"/>
        <rFont val="Cambria"/>
        <family val="1"/>
      </rPr>
      <t>Q</t>
    </r>
    <r>
      <rPr>
        <vertAlign val="subscript"/>
        <sz val="10"/>
        <rFont val="Century"/>
        <family val="1"/>
      </rPr>
      <t xml:space="preserve">dH </t>
    </r>
    <r>
      <rPr>
        <sz val="10"/>
        <rFont val="ＭＳ Ｐゴシック"/>
        <family val="3"/>
        <charset val="128"/>
      </rPr>
      <t>: 日あたり消費電力量（時間想定）[kWh/日]</t>
    </r>
    <rPh sb="16" eb="18">
      <t>ジカン</t>
    </rPh>
    <phoneticPr fontId="3"/>
  </si>
  <si>
    <r>
      <rPr>
        <i/>
        <sz val="10"/>
        <rFont val="Cambria"/>
        <family val="1"/>
      </rPr>
      <t>n</t>
    </r>
    <r>
      <rPr>
        <vertAlign val="subscript"/>
        <sz val="10"/>
        <rFont val="Century"/>
        <family val="1"/>
      </rPr>
      <t xml:space="preserve">s </t>
    </r>
    <r>
      <rPr>
        <sz val="10"/>
        <rFont val="ＭＳ Ｐゴシック"/>
        <family val="3"/>
        <charset val="128"/>
      </rPr>
      <t>: 立上り回数[回/日] 　標準値は</t>
    </r>
    <r>
      <rPr>
        <sz val="10"/>
        <rFont val="Century"/>
        <family val="1"/>
      </rPr>
      <t>1</t>
    </r>
    <r>
      <rPr>
        <sz val="10"/>
        <rFont val="ＭＳ Ｐゴシック"/>
        <family val="3"/>
        <charset val="128"/>
      </rPr>
      <t xml:space="preserve"> 回/日</t>
    </r>
    <phoneticPr fontId="3"/>
  </si>
  <si>
    <r>
      <rPr>
        <i/>
        <sz val="10"/>
        <rFont val="Palatino Linotype"/>
        <family val="1"/>
      </rPr>
      <t>v</t>
    </r>
    <r>
      <rPr>
        <vertAlign val="subscript"/>
        <sz val="10"/>
        <rFont val="Century"/>
        <family val="1"/>
      </rPr>
      <t xml:space="preserve">d </t>
    </r>
    <r>
      <rPr>
        <sz val="10"/>
        <rFont val="ＭＳ Ｐゴシック"/>
        <family val="3"/>
        <charset val="128"/>
      </rPr>
      <t>: 日あたり調理量[個/日]
　　　標準値は冷蔵生ハンバーグ</t>
    </r>
    <r>
      <rPr>
        <sz val="10"/>
        <rFont val="Century"/>
        <family val="1"/>
      </rPr>
      <t>200</t>
    </r>
    <r>
      <rPr>
        <sz val="10"/>
        <rFont val="ＭＳ Ｐゴシック"/>
        <family val="3"/>
        <charset val="128"/>
      </rPr>
      <t xml:space="preserve"> 個/日</t>
    </r>
    <rPh sb="5" eb="6">
      <t>ヒ</t>
    </rPh>
    <rPh sb="9" eb="11">
      <t>チョウリ</t>
    </rPh>
    <rPh sb="11" eb="12">
      <t>リョウ</t>
    </rPh>
    <rPh sb="13" eb="14">
      <t>コ</t>
    </rPh>
    <rPh sb="15" eb="16">
      <t>ヒ</t>
    </rPh>
    <rPh sb="21" eb="24">
      <t>ヒョウジュンチ</t>
    </rPh>
    <rPh sb="25" eb="27">
      <t>レイゾウ</t>
    </rPh>
    <rPh sb="27" eb="28">
      <t>ナマ</t>
    </rPh>
    <rPh sb="37" eb="38">
      <t>コ</t>
    </rPh>
    <rPh sb="39" eb="40">
      <t>ヒ</t>
    </rPh>
    <phoneticPr fontId="3"/>
  </si>
  <si>
    <r>
      <rPr>
        <i/>
        <sz val="10"/>
        <rFont val="Century"/>
        <family val="1"/>
      </rPr>
      <t>h</t>
    </r>
    <r>
      <rPr>
        <vertAlign val="subscript"/>
        <sz val="10"/>
        <rFont val="Century"/>
        <family val="1"/>
      </rPr>
      <t xml:space="preserve">c </t>
    </r>
    <r>
      <rPr>
        <sz val="10"/>
        <rFont val="ＭＳ Ｐゴシック"/>
        <family val="3"/>
        <charset val="128"/>
      </rPr>
      <t>: 調理時間[h/日] 　標準値は</t>
    </r>
    <r>
      <rPr>
        <sz val="10"/>
        <rFont val="Century"/>
        <family val="1"/>
      </rPr>
      <t>3.5</t>
    </r>
    <r>
      <rPr>
        <sz val="10"/>
        <rFont val="ＭＳ Ｐゴシック"/>
        <family val="3"/>
        <charset val="128"/>
      </rPr>
      <t>h/日</t>
    </r>
    <phoneticPr fontId="3"/>
  </si>
  <si>
    <r>
      <rPr>
        <i/>
        <sz val="10"/>
        <rFont val="Century"/>
        <family val="1"/>
      </rPr>
      <t>h</t>
    </r>
    <r>
      <rPr>
        <vertAlign val="subscript"/>
        <sz val="10"/>
        <rFont val="Century"/>
        <family val="1"/>
      </rPr>
      <t xml:space="preserve">i </t>
    </r>
    <r>
      <rPr>
        <sz val="10"/>
        <rFont val="ＭＳ Ｐゴシック"/>
        <family val="3"/>
        <charset val="128"/>
      </rPr>
      <t>: 待機時間[h/日] 　標準値は</t>
    </r>
    <r>
      <rPr>
        <sz val="10"/>
        <rFont val="Century"/>
        <family val="1"/>
      </rPr>
      <t>6.5</t>
    </r>
    <r>
      <rPr>
        <sz val="10"/>
        <rFont val="ＭＳ Ｐゴシック"/>
        <family val="3"/>
        <charset val="128"/>
      </rPr>
      <t>h/日</t>
    </r>
    <phoneticPr fontId="3"/>
  </si>
  <si>
    <r>
      <rPr>
        <i/>
        <sz val="10"/>
        <rFont val="Century"/>
        <family val="1"/>
      </rPr>
      <t>h</t>
    </r>
    <r>
      <rPr>
        <vertAlign val="subscript"/>
        <sz val="10"/>
        <rFont val="Century"/>
        <family val="1"/>
      </rPr>
      <t xml:space="preserve">d </t>
    </r>
    <r>
      <rPr>
        <sz val="10"/>
        <rFont val="ＭＳ Ｐゴシック"/>
        <family val="3"/>
        <charset val="128"/>
      </rPr>
      <t>: 稼動時間[h/日] 　標準値は</t>
    </r>
    <r>
      <rPr>
        <sz val="10"/>
        <rFont val="Century"/>
        <family val="1"/>
      </rPr>
      <t>10</t>
    </r>
    <r>
      <rPr>
        <sz val="10"/>
        <rFont val="ＭＳ Ｐゴシック"/>
        <family val="3"/>
        <charset val="128"/>
      </rPr>
      <t>h/日</t>
    </r>
    <phoneticPr fontId="3"/>
  </si>
  <si>
    <r>
      <t>省エネ待機状態は、調理領域温度が</t>
    </r>
    <r>
      <rPr>
        <sz val="10"/>
        <rFont val="Century"/>
        <family val="1"/>
      </rPr>
      <t xml:space="preserve">160 </t>
    </r>
    <r>
      <rPr>
        <sz val="10"/>
        <rFont val="ＭＳ Ｐゴシック"/>
        <family val="3"/>
        <charset val="128"/>
      </rPr>
      <t>℃近辺で維持されている状態とする。</t>
    </r>
    <phoneticPr fontId="3"/>
  </si>
  <si>
    <r>
      <t>待機状態は、調理領域温度が</t>
    </r>
    <r>
      <rPr>
        <sz val="10"/>
        <rFont val="Century"/>
        <family val="1"/>
      </rPr>
      <t>180</t>
    </r>
    <r>
      <rPr>
        <sz val="10"/>
        <rFont val="ＭＳ Ｐゴシック"/>
        <family val="3"/>
        <charset val="128"/>
      </rPr>
      <t xml:space="preserve"> ℃近辺で維持されている状態とする。</t>
    </r>
    <phoneticPr fontId="3"/>
  </si>
  <si>
    <r>
      <rPr>
        <i/>
        <sz val="14"/>
        <rFont val="Cambria"/>
        <family val="1"/>
      </rPr>
      <t>Q</t>
    </r>
    <r>
      <rPr>
        <vertAlign val="subscript"/>
        <sz val="14"/>
        <rFont val="Century"/>
        <family val="1"/>
      </rPr>
      <t>dH</t>
    </r>
    <r>
      <rPr>
        <sz val="14"/>
        <rFont val="Century"/>
        <family val="1"/>
      </rPr>
      <t xml:space="preserve"> = </t>
    </r>
    <phoneticPr fontId="3"/>
  </si>
  <si>
    <r>
      <rPr>
        <i/>
        <sz val="14"/>
        <rFont val="Cambria"/>
        <family val="1"/>
      </rPr>
      <t>Q</t>
    </r>
    <r>
      <rPr>
        <vertAlign val="subscript"/>
        <sz val="14"/>
        <rFont val="Century"/>
        <family val="1"/>
      </rPr>
      <t>dV</t>
    </r>
    <r>
      <rPr>
        <sz val="12"/>
        <rFont val="Century"/>
        <family val="1"/>
      </rPr>
      <t xml:space="preserve"> = </t>
    </r>
    <phoneticPr fontId="3"/>
  </si>
  <si>
    <r>
      <rPr>
        <i/>
        <sz val="10"/>
        <rFont val="Cambria"/>
        <family val="1"/>
      </rPr>
      <t>Q</t>
    </r>
    <r>
      <rPr>
        <vertAlign val="subscript"/>
        <sz val="10"/>
        <rFont val="Century"/>
        <family val="1"/>
      </rPr>
      <t xml:space="preserve">dV </t>
    </r>
    <r>
      <rPr>
        <sz val="10"/>
        <rFont val="ＭＳ Ｐゴシック"/>
        <family val="3"/>
        <charset val="128"/>
      </rPr>
      <t>: 日あたり消費電力量（量想定）[kWh/日]</t>
    </r>
    <phoneticPr fontId="3"/>
  </si>
  <si>
    <r>
      <rPr>
        <i/>
        <sz val="10"/>
        <rFont val="Cambria"/>
        <family val="1"/>
      </rPr>
      <t>n</t>
    </r>
    <r>
      <rPr>
        <vertAlign val="subscript"/>
        <sz val="10"/>
        <rFont val="Century"/>
        <family val="1"/>
      </rPr>
      <t xml:space="preserve">s </t>
    </r>
    <r>
      <rPr>
        <sz val="10"/>
        <rFont val="Century"/>
        <family val="1"/>
      </rPr>
      <t>=</t>
    </r>
    <phoneticPr fontId="3"/>
  </si>
  <si>
    <r>
      <rPr>
        <sz val="10"/>
        <rFont val="ＭＳ Ｐゴシック"/>
        <family val="3"/>
        <charset val="128"/>
      </rPr>
      <t>（小数点第</t>
    </r>
    <r>
      <rPr>
        <sz val="10"/>
        <rFont val="Century"/>
        <family val="1"/>
      </rPr>
      <t>1</t>
    </r>
    <r>
      <rPr>
        <sz val="10"/>
        <rFont val="ＭＳ Ｐゴシック"/>
        <family val="3"/>
        <charset val="128"/>
      </rPr>
      <t>位を四捨五入する。ただし、</t>
    </r>
    <r>
      <rPr>
        <sz val="10"/>
        <rFont val="Century"/>
        <family val="1"/>
      </rPr>
      <t xml:space="preserve">190 </t>
    </r>
    <r>
      <rPr>
        <sz val="10"/>
        <rFont val="ＭＳ Ｐゴシック"/>
        <family val="3"/>
        <charset val="128"/>
      </rPr>
      <t>℃以上の場合には</t>
    </r>
    <r>
      <rPr>
        <sz val="10"/>
        <rFont val="Century"/>
        <family val="1"/>
      </rPr>
      <t xml:space="preserve">190 </t>
    </r>
    <r>
      <rPr>
        <sz val="10"/>
        <rFont val="ＭＳ Ｐゴシック"/>
        <family val="3"/>
        <charset val="128"/>
      </rPr>
      <t>℃、</t>
    </r>
    <r>
      <rPr>
        <sz val="10"/>
        <rFont val="Century"/>
        <family val="1"/>
      </rPr>
      <t xml:space="preserve">170 </t>
    </r>
    <r>
      <rPr>
        <sz val="10"/>
        <rFont val="ＭＳ Ｐゴシック"/>
        <family val="3"/>
        <charset val="128"/>
      </rPr>
      <t>℃以下の場合には</t>
    </r>
    <r>
      <rPr>
        <sz val="10"/>
        <rFont val="Century"/>
        <family val="1"/>
      </rPr>
      <t>170</t>
    </r>
    <r>
      <rPr>
        <sz val="10"/>
        <rFont val="ＭＳ Ｐゴシック"/>
        <family val="3"/>
        <charset val="128"/>
      </rPr>
      <t>℃とする。）</t>
    </r>
    <phoneticPr fontId="3"/>
  </si>
  <si>
    <r>
      <t>等温線図は、調理領域温度の平均値</t>
    </r>
    <r>
      <rPr>
        <i/>
        <sz val="10"/>
        <rFont val="Symbol"/>
        <family val="1"/>
        <charset val="2"/>
      </rPr>
      <t>q</t>
    </r>
    <r>
      <rPr>
        <vertAlign val="subscript"/>
        <sz val="10"/>
        <rFont val="Century"/>
        <family val="1"/>
      </rPr>
      <t>a</t>
    </r>
    <r>
      <rPr>
        <sz val="10"/>
        <rFont val="ＭＳ Ｐゴシック"/>
        <family val="3"/>
        <charset val="128"/>
      </rPr>
      <t xml:space="preserve"> [℃] を起点として</t>
    </r>
    <r>
      <rPr>
        <sz val="10"/>
        <rFont val="Century"/>
        <family val="1"/>
      </rPr>
      <t>10</t>
    </r>
    <r>
      <rPr>
        <sz val="10"/>
        <rFont val="ＭＳ Ｐゴシック"/>
        <family val="3"/>
        <charset val="128"/>
      </rPr>
      <t xml:space="preserve"> ℃間隔で描く。</t>
    </r>
    <phoneticPr fontId="3"/>
  </si>
  <si>
    <r>
      <t>適温領域面積</t>
    </r>
    <r>
      <rPr>
        <i/>
        <sz val="10"/>
        <rFont val="Century"/>
        <family val="1"/>
      </rPr>
      <t>A</t>
    </r>
    <r>
      <rPr>
        <vertAlign val="subscript"/>
        <sz val="10"/>
        <rFont val="Century"/>
        <family val="1"/>
      </rPr>
      <t>p</t>
    </r>
    <r>
      <rPr>
        <sz val="10"/>
        <rFont val="ＭＳ Ｐゴシック"/>
        <family val="3"/>
        <charset val="128"/>
      </rPr>
      <t xml:space="preserve"> [m</t>
    </r>
    <r>
      <rPr>
        <vertAlign val="superscript"/>
        <sz val="10"/>
        <rFont val="ＭＳ Ｐゴシック"/>
        <family val="3"/>
        <charset val="128"/>
      </rPr>
      <t>2</t>
    </r>
    <r>
      <rPr>
        <sz val="10"/>
        <rFont val="ＭＳ Ｐゴシック"/>
        <family val="3"/>
        <charset val="128"/>
      </rPr>
      <t>] は、調理領域温度の平均値</t>
    </r>
    <r>
      <rPr>
        <i/>
        <sz val="10"/>
        <rFont val="Symbol"/>
        <family val="1"/>
        <charset val="2"/>
      </rPr>
      <t>q</t>
    </r>
    <r>
      <rPr>
        <vertAlign val="subscript"/>
        <sz val="10"/>
        <rFont val="Century"/>
        <family val="1"/>
      </rPr>
      <t>a</t>
    </r>
    <r>
      <rPr>
        <sz val="10"/>
        <rFont val="ＭＳ Ｐゴシック"/>
        <family val="3"/>
        <charset val="128"/>
      </rPr>
      <t xml:space="preserve"> ±</t>
    </r>
    <r>
      <rPr>
        <sz val="10"/>
        <rFont val="Century"/>
        <family val="1"/>
      </rPr>
      <t>10</t>
    </r>
    <r>
      <rPr>
        <sz val="10"/>
        <rFont val="ＭＳ Ｐゴシック"/>
        <family val="3"/>
        <charset val="128"/>
      </rPr>
      <t xml:space="preserve"> ℃以内に入る面積として、平均的な時点における等温線図から計算する。</t>
    </r>
    <phoneticPr fontId="3"/>
  </si>
  <si>
    <r>
      <t>±</t>
    </r>
    <r>
      <rPr>
        <sz val="8"/>
        <rFont val="Century"/>
        <family val="1"/>
      </rPr>
      <t>10</t>
    </r>
    <r>
      <rPr>
        <sz val="8"/>
        <rFont val="ＭＳ Ｐゴシック"/>
        <family val="3"/>
        <charset val="128"/>
      </rPr>
      <t>℃の範囲</t>
    </r>
    <phoneticPr fontId="3"/>
  </si>
  <si>
    <r>
      <rPr>
        <i/>
        <sz val="10"/>
        <rFont val="Century"/>
        <family val="1"/>
      </rPr>
      <t>p</t>
    </r>
    <r>
      <rPr>
        <vertAlign val="subscript"/>
        <sz val="10"/>
        <rFont val="Century"/>
        <family val="1"/>
      </rPr>
      <t>x</t>
    </r>
    <r>
      <rPr>
        <sz val="10"/>
        <rFont val="ＭＳ Ｐゴシック"/>
        <family val="3"/>
        <charset val="128"/>
      </rPr>
      <t xml:space="preserve"> ： 試験機器の最大消費電力[kW]</t>
    </r>
    <rPh sb="10" eb="12">
      <t>サイダイ</t>
    </rPh>
    <rPh sb="12" eb="14">
      <t>ショウヒ</t>
    </rPh>
    <rPh sb="14" eb="16">
      <t>デンリョク</t>
    </rPh>
    <phoneticPr fontId="3"/>
  </si>
  <si>
    <r>
      <rPr>
        <sz val="10"/>
        <rFont val="ＭＳ Ｐゴシック"/>
        <family val="3"/>
        <charset val="128"/>
      </rPr>
      <t>　試験機器を室温になじませた後、調理領域温度の初温</t>
    </r>
    <r>
      <rPr>
        <i/>
        <sz val="10"/>
        <rFont val="Symbol"/>
        <family val="1"/>
        <charset val="2"/>
      </rPr>
      <t>q</t>
    </r>
    <r>
      <rPr>
        <vertAlign val="subscript"/>
        <sz val="10"/>
        <rFont val="Century"/>
        <family val="1"/>
      </rPr>
      <t>s</t>
    </r>
    <r>
      <rPr>
        <sz val="10"/>
        <rFont val="Century"/>
        <family val="1"/>
      </rPr>
      <t xml:space="preserve"> [</t>
    </r>
    <r>
      <rPr>
        <sz val="10"/>
        <rFont val="ＭＳ Ｐゴシック"/>
        <family val="3"/>
        <charset val="128"/>
      </rPr>
      <t>℃</t>
    </r>
    <r>
      <rPr>
        <sz val="10"/>
        <rFont val="Century"/>
        <family val="1"/>
      </rPr>
      <t xml:space="preserve">] </t>
    </r>
    <r>
      <rPr>
        <sz val="10"/>
        <rFont val="ＭＳ Ｐゴシック"/>
        <family val="3"/>
        <charset val="128"/>
      </rPr>
      <t>を測定する。最大入力で加熱を始め、代表測定点の温度が</t>
    </r>
    <r>
      <rPr>
        <sz val="10"/>
        <rFont val="Century"/>
        <family val="1"/>
      </rPr>
      <t xml:space="preserve">180 </t>
    </r>
    <r>
      <rPr>
        <sz val="10"/>
        <rFont val="ＭＳ Ｐゴシック"/>
        <family val="3"/>
        <charset val="128"/>
      </rPr>
      <t>℃に達した時間</t>
    </r>
    <r>
      <rPr>
        <i/>
        <sz val="10"/>
        <rFont val="Century"/>
        <family val="1"/>
      </rPr>
      <t>T</t>
    </r>
    <r>
      <rPr>
        <vertAlign val="subscript"/>
        <sz val="10"/>
        <rFont val="Century"/>
        <family val="1"/>
      </rPr>
      <t>g</t>
    </r>
    <r>
      <rPr>
        <sz val="10"/>
        <rFont val="Century"/>
        <family val="1"/>
      </rPr>
      <t xml:space="preserve"> [min]</t>
    </r>
    <r>
      <rPr>
        <sz val="10"/>
        <rFont val="ＭＳ Ｐゴシック"/>
        <family val="3"/>
        <charset val="128"/>
      </rPr>
      <t>および消費電力量</t>
    </r>
    <r>
      <rPr>
        <i/>
        <sz val="10"/>
        <rFont val="Century"/>
        <family val="1"/>
      </rPr>
      <t>P</t>
    </r>
    <r>
      <rPr>
        <vertAlign val="subscript"/>
        <sz val="10"/>
        <rFont val="Century"/>
        <family val="1"/>
      </rPr>
      <t xml:space="preserve">s </t>
    </r>
    <r>
      <rPr>
        <sz val="10"/>
        <rFont val="Century"/>
        <family val="1"/>
      </rPr>
      <t>[kWh/</t>
    </r>
    <r>
      <rPr>
        <sz val="10"/>
        <rFont val="ＭＳ Ｐゴシック"/>
        <family val="3"/>
        <charset val="128"/>
      </rPr>
      <t>回</t>
    </r>
    <r>
      <rPr>
        <sz val="10"/>
        <rFont val="Century"/>
        <family val="1"/>
      </rPr>
      <t xml:space="preserve">] </t>
    </r>
    <r>
      <rPr>
        <sz val="10"/>
        <rFont val="ＭＳ Ｐゴシック"/>
        <family val="3"/>
        <charset val="128"/>
      </rPr>
      <t>を測定する。代表測定点は、調理領域温度の立上り時の温度変化と類似する温度変化になる測定点（温度センサー位置付近であることが多い。）を予備試験で確認し、事前に決定する。立上り性能</t>
    </r>
    <r>
      <rPr>
        <i/>
        <sz val="10"/>
        <rFont val="Century"/>
        <family val="1"/>
      </rPr>
      <t>T</t>
    </r>
    <r>
      <rPr>
        <vertAlign val="subscript"/>
        <sz val="10"/>
        <rFont val="Century"/>
        <family val="1"/>
      </rPr>
      <t>s</t>
    </r>
    <r>
      <rPr>
        <sz val="10"/>
        <rFont val="Century"/>
        <family val="1"/>
      </rPr>
      <t xml:space="preserve"> [min] </t>
    </r>
    <r>
      <rPr>
        <sz val="10"/>
        <rFont val="ＭＳ Ｐゴシック"/>
        <family val="3"/>
        <charset val="128"/>
      </rPr>
      <t>は、次式で計算する。
　待機状態は、調理領域温度が</t>
    </r>
    <r>
      <rPr>
        <sz val="10"/>
        <rFont val="Century"/>
        <family val="1"/>
      </rPr>
      <t xml:space="preserve">180 </t>
    </r>
    <r>
      <rPr>
        <sz val="10"/>
        <rFont val="ＭＳ Ｐゴシック"/>
        <family val="3"/>
        <charset val="128"/>
      </rPr>
      <t>℃近辺で維持されている状態とする。省エネ待機状態は、調理領域温度が</t>
    </r>
    <r>
      <rPr>
        <sz val="10"/>
        <rFont val="Century"/>
        <family val="1"/>
      </rPr>
      <t xml:space="preserve">160 </t>
    </r>
    <r>
      <rPr>
        <sz val="10"/>
        <rFont val="ＭＳ Ｐゴシック"/>
        <family val="3"/>
        <charset val="128"/>
      </rPr>
      <t>℃近辺で維持されている状態とする。</t>
    </r>
    <phoneticPr fontId="3"/>
  </si>
  <si>
    <r>
      <rPr>
        <sz val="10"/>
        <rFont val="ＭＳ Ｐゴシック"/>
        <family val="3"/>
        <charset val="128"/>
      </rPr>
      <t>　調理品目をハンバーグステーキとし、</t>
    </r>
    <r>
      <rPr>
        <sz val="10"/>
        <rFont val="Century"/>
        <family val="1"/>
      </rPr>
      <t>150g/</t>
    </r>
    <r>
      <rPr>
        <sz val="10"/>
        <rFont val="ＭＳ Ｐゴシック"/>
        <family val="3"/>
        <charset val="128"/>
      </rPr>
      <t>個、厚み</t>
    </r>
    <r>
      <rPr>
        <sz val="10"/>
        <rFont val="Century"/>
        <family val="1"/>
      </rPr>
      <t xml:space="preserve">20mm </t>
    </r>
    <r>
      <rPr>
        <sz val="10"/>
        <rFont val="ＭＳ Ｐゴシック"/>
        <family val="3"/>
        <charset val="128"/>
      </rPr>
      <t>の冷蔵生ハンバーグを食材とする。温度設定を</t>
    </r>
    <r>
      <rPr>
        <sz val="10"/>
        <rFont val="Century"/>
        <family val="1"/>
      </rPr>
      <t xml:space="preserve">180 </t>
    </r>
    <r>
      <rPr>
        <sz val="10"/>
        <rFont val="ＭＳ Ｐゴシック"/>
        <family val="3"/>
        <charset val="128"/>
      </rPr>
      <t>℃にして、十分に予熱後、最大調理量</t>
    </r>
    <r>
      <rPr>
        <i/>
        <sz val="10"/>
        <rFont val="Century"/>
        <family val="1"/>
      </rPr>
      <t>V</t>
    </r>
    <r>
      <rPr>
        <vertAlign val="subscript"/>
        <sz val="10"/>
        <rFont val="Century"/>
        <family val="1"/>
      </rPr>
      <t xml:space="preserve">m </t>
    </r>
    <r>
      <rPr>
        <sz val="10"/>
        <rFont val="Century"/>
        <family val="1"/>
      </rPr>
      <t>[</t>
    </r>
    <r>
      <rPr>
        <sz val="10"/>
        <rFont val="ＭＳ Ｐゴシック"/>
        <family val="3"/>
        <charset val="128"/>
      </rPr>
      <t>個</t>
    </r>
    <r>
      <rPr>
        <sz val="10"/>
        <rFont val="Century"/>
        <family val="1"/>
      </rPr>
      <t>/</t>
    </r>
    <r>
      <rPr>
        <sz val="10"/>
        <rFont val="ＭＳ Ｐゴシック"/>
        <family val="3"/>
        <charset val="128"/>
      </rPr>
      <t>回</t>
    </r>
    <r>
      <rPr>
        <sz val="10"/>
        <rFont val="Century"/>
        <family val="1"/>
      </rPr>
      <t xml:space="preserve">] </t>
    </r>
    <r>
      <rPr>
        <sz val="10"/>
        <rFont val="ＭＳ Ｐゴシック"/>
        <family val="3"/>
        <charset val="128"/>
      </rPr>
      <t>の食材の投入を始める。加熱時間の後、すべての食材を取り出し、グリドル板面の清掃時間の後、次の回の食材の投入を始める。これを連続して</t>
    </r>
    <r>
      <rPr>
        <sz val="10"/>
        <rFont val="Century"/>
        <family val="1"/>
      </rPr>
      <t xml:space="preserve">4 </t>
    </r>
    <r>
      <rPr>
        <sz val="10"/>
        <rFont val="ＭＳ Ｐゴシック"/>
        <family val="3"/>
        <charset val="128"/>
      </rPr>
      <t>回調理する。
　最大調理量</t>
    </r>
    <r>
      <rPr>
        <i/>
        <sz val="10"/>
        <rFont val="Century"/>
        <family val="1"/>
      </rPr>
      <t>V</t>
    </r>
    <r>
      <rPr>
        <vertAlign val="subscript"/>
        <sz val="10"/>
        <rFont val="Century"/>
        <family val="1"/>
      </rPr>
      <t xml:space="preserve">m </t>
    </r>
    <r>
      <rPr>
        <sz val="10"/>
        <rFont val="Century"/>
        <family val="1"/>
      </rPr>
      <t>[</t>
    </r>
    <r>
      <rPr>
        <sz val="10"/>
        <rFont val="ＭＳ Ｐゴシック"/>
        <family val="3"/>
        <charset val="128"/>
      </rPr>
      <t>個</t>
    </r>
    <r>
      <rPr>
        <sz val="10"/>
        <rFont val="Century"/>
        <family val="1"/>
      </rPr>
      <t>/</t>
    </r>
    <r>
      <rPr>
        <sz val="10"/>
        <rFont val="ＭＳ Ｐゴシック"/>
        <family val="3"/>
        <charset val="128"/>
      </rPr>
      <t>回</t>
    </r>
    <r>
      <rPr>
        <sz val="10"/>
        <rFont val="Century"/>
        <family val="1"/>
      </rPr>
      <t xml:space="preserve">] </t>
    </r>
    <r>
      <rPr>
        <sz val="10"/>
        <rFont val="ＭＳ Ｐゴシック"/>
        <family val="3"/>
        <charset val="128"/>
      </rPr>
      <t>は、グリドル板面の外周から</t>
    </r>
    <r>
      <rPr>
        <sz val="10"/>
        <rFont val="Century"/>
        <family val="1"/>
      </rPr>
      <t xml:space="preserve">50mm </t>
    </r>
    <r>
      <rPr>
        <sz val="10"/>
        <rFont val="ＭＳ Ｐゴシック"/>
        <family val="3"/>
        <charset val="128"/>
      </rPr>
      <t>内側の調理領域内部に食材</t>
    </r>
    <r>
      <rPr>
        <sz val="10"/>
        <rFont val="Century"/>
        <family val="1"/>
      </rPr>
      <t>1</t>
    </r>
    <r>
      <rPr>
        <sz val="10"/>
        <rFont val="ＭＳ Ｐゴシック"/>
        <family val="3"/>
        <charset val="128"/>
      </rPr>
      <t>個あたり</t>
    </r>
    <r>
      <rPr>
        <sz val="10"/>
        <rFont val="Century"/>
        <family val="1"/>
      </rPr>
      <t xml:space="preserve">125mm×115mm </t>
    </r>
    <r>
      <rPr>
        <sz val="10"/>
        <rFont val="ＭＳ Ｐゴシック"/>
        <family val="3"/>
        <charset val="128"/>
      </rPr>
      <t>の専有面積を確保するように定める。食材の投入開始から投入終了までの時間は、手捏ね再成形時間も含めて</t>
    </r>
    <r>
      <rPr>
        <sz val="10"/>
        <rFont val="Century"/>
        <family val="1"/>
      </rPr>
      <t>5</t>
    </r>
    <r>
      <rPr>
        <i/>
        <sz val="10"/>
        <rFont val="Century"/>
        <family val="1"/>
      </rPr>
      <t>V</t>
    </r>
    <r>
      <rPr>
        <vertAlign val="subscript"/>
        <sz val="10"/>
        <rFont val="Century"/>
        <family val="1"/>
      </rPr>
      <t>m</t>
    </r>
    <r>
      <rPr>
        <sz val="10"/>
        <rFont val="Century"/>
        <family val="1"/>
      </rPr>
      <t>[s]</t>
    </r>
    <r>
      <rPr>
        <sz val="10"/>
        <rFont val="ＭＳ Ｐゴシック"/>
        <family val="3"/>
        <charset val="128"/>
      </rPr>
      <t>とする。加熱時間は、</t>
    </r>
    <r>
      <rPr>
        <sz val="10"/>
        <rFont val="Century"/>
        <family val="1"/>
      </rPr>
      <t>9</t>
    </r>
    <r>
      <rPr>
        <sz val="10"/>
        <rFont val="ＭＳ Ｐゴシック"/>
        <family val="3"/>
        <charset val="128"/>
      </rPr>
      <t>分を目安として、食材の両面に焦げ目が付き、食材の取り出し後、</t>
    </r>
    <r>
      <rPr>
        <sz val="10"/>
        <rFont val="Century"/>
        <family val="1"/>
      </rPr>
      <t>3</t>
    </r>
    <r>
      <rPr>
        <sz val="10"/>
        <rFont val="ＭＳ Ｐゴシック"/>
        <family val="3"/>
        <charset val="128"/>
      </rPr>
      <t>分以内に測定した食材の芯温が</t>
    </r>
    <r>
      <rPr>
        <sz val="10"/>
        <rFont val="Century"/>
        <family val="1"/>
      </rPr>
      <t xml:space="preserve">75 </t>
    </r>
    <r>
      <rPr>
        <sz val="10"/>
        <rFont val="ＭＳ Ｐゴシック"/>
        <family val="3"/>
        <charset val="128"/>
      </rPr>
      <t>℃以上になる時間を予備試験で確認し、事前に決定する。グリドル板面の清掃時間は、</t>
    </r>
    <r>
      <rPr>
        <sz val="10"/>
        <rFont val="Century"/>
        <family val="1"/>
      </rPr>
      <t>3</t>
    </r>
    <r>
      <rPr>
        <i/>
        <sz val="10"/>
        <rFont val="Century"/>
        <family val="1"/>
      </rPr>
      <t>V</t>
    </r>
    <r>
      <rPr>
        <vertAlign val="subscript"/>
        <sz val="10"/>
        <rFont val="Century"/>
        <family val="1"/>
      </rPr>
      <t>m</t>
    </r>
    <r>
      <rPr>
        <sz val="10"/>
        <rFont val="Century"/>
        <family val="1"/>
      </rPr>
      <t>[s]</t>
    </r>
    <r>
      <rPr>
        <sz val="10"/>
        <rFont val="ＭＳ Ｐゴシック"/>
        <family val="3"/>
        <charset val="128"/>
      </rPr>
      <t>とする。調理に要した時間</t>
    </r>
    <r>
      <rPr>
        <i/>
        <sz val="10"/>
        <rFont val="Century"/>
        <family val="1"/>
      </rPr>
      <t>T</t>
    </r>
    <r>
      <rPr>
        <vertAlign val="subscript"/>
        <sz val="10"/>
        <rFont val="Century"/>
        <family val="1"/>
      </rPr>
      <t xml:space="preserve">c </t>
    </r>
    <r>
      <rPr>
        <sz val="10"/>
        <rFont val="Century"/>
        <family val="1"/>
      </rPr>
      <t>[min/</t>
    </r>
    <r>
      <rPr>
        <sz val="10"/>
        <rFont val="ＭＳ Ｐゴシック"/>
        <family val="3"/>
        <charset val="128"/>
      </rPr>
      <t>回</t>
    </r>
    <r>
      <rPr>
        <sz val="10"/>
        <rFont val="Century"/>
        <family val="1"/>
      </rPr>
      <t xml:space="preserve">] </t>
    </r>
    <r>
      <rPr>
        <sz val="10"/>
        <rFont val="ＭＳ Ｐゴシック"/>
        <family val="3"/>
        <charset val="128"/>
      </rPr>
      <t>は、食材の投入開始から、次の回の食材の投入開始までの時間とする。調理に要した時間</t>
    </r>
    <r>
      <rPr>
        <i/>
        <sz val="10"/>
        <rFont val="Century"/>
        <family val="1"/>
      </rPr>
      <t>T</t>
    </r>
    <r>
      <rPr>
        <vertAlign val="subscript"/>
        <sz val="10"/>
        <rFont val="Century"/>
        <family val="1"/>
      </rPr>
      <t>c</t>
    </r>
    <r>
      <rPr>
        <sz val="10"/>
        <rFont val="Century"/>
        <family val="1"/>
      </rPr>
      <t>[min/</t>
    </r>
    <r>
      <rPr>
        <sz val="10"/>
        <rFont val="ＭＳ Ｐゴシック"/>
        <family val="3"/>
        <charset val="128"/>
      </rPr>
      <t>回</t>
    </r>
    <r>
      <rPr>
        <sz val="10"/>
        <rFont val="Century"/>
        <family val="1"/>
      </rPr>
      <t>]</t>
    </r>
    <r>
      <rPr>
        <sz val="10"/>
        <rFont val="ＭＳ Ｐゴシック"/>
        <family val="3"/>
        <charset val="128"/>
      </rPr>
      <t>および消費電力量</t>
    </r>
    <r>
      <rPr>
        <i/>
        <sz val="10"/>
        <rFont val="Century"/>
        <family val="1"/>
      </rPr>
      <t>P</t>
    </r>
    <r>
      <rPr>
        <vertAlign val="subscript"/>
        <sz val="10"/>
        <rFont val="Century"/>
        <family val="1"/>
      </rPr>
      <t xml:space="preserve">c </t>
    </r>
    <r>
      <rPr>
        <sz val="10"/>
        <rFont val="Century"/>
        <family val="1"/>
      </rPr>
      <t>[kWh/</t>
    </r>
    <r>
      <rPr>
        <sz val="10"/>
        <rFont val="ＭＳ Ｐゴシック"/>
        <family val="3"/>
        <charset val="128"/>
      </rPr>
      <t>回</t>
    </r>
    <r>
      <rPr>
        <sz val="10"/>
        <rFont val="Century"/>
        <family val="1"/>
      </rPr>
      <t>]</t>
    </r>
    <r>
      <rPr>
        <sz val="10"/>
        <rFont val="ＭＳ Ｐゴシック"/>
        <family val="3"/>
        <charset val="128"/>
      </rPr>
      <t>は、</t>
    </r>
    <r>
      <rPr>
        <sz val="10"/>
        <rFont val="Century"/>
        <family val="1"/>
      </rPr>
      <t>2</t>
    </r>
    <r>
      <rPr>
        <sz val="10"/>
        <rFont val="ＭＳ Ｐゴシック"/>
        <family val="3"/>
        <charset val="128"/>
      </rPr>
      <t>回目の食材の投入開始から、</t>
    </r>
    <r>
      <rPr>
        <sz val="10"/>
        <rFont val="Century"/>
        <family val="1"/>
      </rPr>
      <t xml:space="preserve">5 </t>
    </r>
    <r>
      <rPr>
        <sz val="10"/>
        <rFont val="ＭＳ Ｐゴシック"/>
        <family val="3"/>
        <charset val="128"/>
      </rPr>
      <t>回目の食材の投入開始直前までの平均値とする。
　連続調理能力</t>
    </r>
    <r>
      <rPr>
        <i/>
        <sz val="10"/>
        <rFont val="Century"/>
        <family val="1"/>
      </rPr>
      <t>V</t>
    </r>
    <r>
      <rPr>
        <vertAlign val="subscript"/>
        <sz val="10"/>
        <rFont val="Century"/>
        <family val="1"/>
      </rPr>
      <t>c</t>
    </r>
    <r>
      <rPr>
        <sz val="10"/>
        <rFont val="Century"/>
        <family val="1"/>
      </rPr>
      <t xml:space="preserve"> [</t>
    </r>
    <r>
      <rPr>
        <sz val="10"/>
        <rFont val="ＭＳ Ｐゴシック"/>
        <family val="3"/>
        <charset val="128"/>
      </rPr>
      <t>個</t>
    </r>
    <r>
      <rPr>
        <sz val="10"/>
        <rFont val="Century"/>
        <family val="1"/>
      </rPr>
      <t xml:space="preserve">/h] </t>
    </r>
    <r>
      <rPr>
        <sz val="10"/>
        <rFont val="ＭＳ Ｐゴシック"/>
        <family val="3"/>
        <charset val="128"/>
      </rPr>
      <t>は、次式で計算する。</t>
    </r>
    <rPh sb="90" eb="91">
      <t>ハジ</t>
    </rPh>
    <rPh sb="453" eb="455">
      <t>ショウヒ</t>
    </rPh>
    <phoneticPr fontId="3"/>
  </si>
  <si>
    <r>
      <rPr>
        <i/>
        <sz val="10"/>
        <rFont val="Cambria"/>
        <family val="1"/>
      </rPr>
      <t>Q</t>
    </r>
    <r>
      <rPr>
        <vertAlign val="subscript"/>
        <sz val="10"/>
        <rFont val="Century"/>
        <family val="1"/>
      </rPr>
      <t>c</t>
    </r>
    <r>
      <rPr>
        <sz val="10"/>
        <rFont val="ＭＳ Ｐゴシック"/>
        <family val="3"/>
        <charset val="128"/>
      </rPr>
      <t xml:space="preserve"> =</t>
    </r>
    <r>
      <rPr>
        <sz val="10"/>
        <rFont val="Century"/>
        <family val="1"/>
      </rPr>
      <t xml:space="preserve">  </t>
    </r>
    <phoneticPr fontId="3"/>
  </si>
  <si>
    <r>
      <rPr>
        <i/>
        <sz val="10"/>
        <rFont val="Cambria"/>
        <family val="1"/>
      </rPr>
      <t>Q</t>
    </r>
    <r>
      <rPr>
        <vertAlign val="subscript"/>
        <sz val="10"/>
        <rFont val="Century"/>
        <family val="1"/>
      </rPr>
      <t>i</t>
    </r>
    <r>
      <rPr>
        <sz val="10"/>
        <rFont val="Century"/>
        <family val="1"/>
      </rPr>
      <t xml:space="preserve"> =  </t>
    </r>
    <phoneticPr fontId="3"/>
  </si>
  <si>
    <r>
      <rPr>
        <i/>
        <sz val="10"/>
        <rFont val="Symbol"/>
        <family val="1"/>
        <charset val="2"/>
      </rPr>
      <t>q</t>
    </r>
    <r>
      <rPr>
        <vertAlign val="subscript"/>
        <sz val="10"/>
        <rFont val="Century"/>
        <family val="1"/>
      </rPr>
      <t>a</t>
    </r>
    <r>
      <rPr>
        <sz val="10"/>
        <rFont val="ＭＳ Ｐゴシック"/>
        <family val="3"/>
        <charset val="128"/>
      </rPr>
      <t xml:space="preserve">± </t>
    </r>
    <r>
      <rPr>
        <sz val="10"/>
        <rFont val="Century"/>
        <family val="1"/>
      </rPr>
      <t>10</t>
    </r>
    <r>
      <rPr>
        <sz val="10"/>
        <rFont val="ＭＳ Ｐゴシック"/>
        <family val="3"/>
        <charset val="128"/>
      </rPr>
      <t xml:space="preserve"> ℃以内に入っている測定データ総数[点]</t>
    </r>
    <phoneticPr fontId="3"/>
  </si>
  <si>
    <r>
      <rPr>
        <i/>
        <sz val="10"/>
        <rFont val="Symbol"/>
        <family val="1"/>
        <charset val="2"/>
      </rPr>
      <t>q</t>
    </r>
    <r>
      <rPr>
        <vertAlign val="subscript"/>
        <sz val="10"/>
        <rFont val="Century"/>
        <family val="1"/>
      </rPr>
      <t>a</t>
    </r>
    <r>
      <rPr>
        <sz val="10"/>
        <rFont val="ＭＳ Ｐゴシック"/>
        <family val="3"/>
        <charset val="128"/>
      </rPr>
      <t>±</t>
    </r>
    <r>
      <rPr>
        <sz val="10"/>
        <rFont val="Century"/>
        <family val="1"/>
      </rPr>
      <t>10</t>
    </r>
    <r>
      <rPr>
        <sz val="10"/>
        <rFont val="ＭＳ Ｐゴシック"/>
        <family val="3"/>
        <charset val="128"/>
      </rPr>
      <t xml:space="preserve"> ℃以内に入っている測定データ総数[点]</t>
    </r>
    <phoneticPr fontId="3"/>
  </si>
  <si>
    <r>
      <rPr>
        <i/>
        <sz val="10"/>
        <rFont val="Symbol"/>
        <family val="1"/>
        <charset val="2"/>
      </rPr>
      <t>q</t>
    </r>
    <r>
      <rPr>
        <vertAlign val="subscript"/>
        <sz val="10"/>
        <rFont val="ＭＳ Ｐゴシック"/>
        <family val="3"/>
        <charset val="128"/>
      </rPr>
      <t>a</t>
    </r>
    <r>
      <rPr>
        <sz val="10"/>
        <rFont val="ＭＳ Ｐゴシック"/>
        <family val="3"/>
        <charset val="128"/>
      </rPr>
      <t xml:space="preserve"> ±</t>
    </r>
    <r>
      <rPr>
        <sz val="10"/>
        <rFont val="Century"/>
        <family val="1"/>
      </rPr>
      <t>10</t>
    </r>
    <r>
      <rPr>
        <sz val="10"/>
        <rFont val="ＭＳ Ｐゴシック"/>
        <family val="3"/>
        <charset val="128"/>
      </rPr>
      <t>℃以内</t>
    </r>
    <rPh sb="7" eb="9">
      <t>イナイ</t>
    </rPh>
    <phoneticPr fontId="3"/>
  </si>
  <si>
    <t>上記のグリドル板面測定点図に従って、グリドル板面測定点図 を描く。</t>
    <rPh sb="0" eb="2">
      <t>ジョウキ</t>
    </rPh>
    <rPh sb="7" eb="8">
      <t>バン</t>
    </rPh>
    <rPh sb="8" eb="9">
      <t>メン</t>
    </rPh>
    <rPh sb="9" eb="11">
      <t>ソクテイ</t>
    </rPh>
    <rPh sb="11" eb="12">
      <t>テン</t>
    </rPh>
    <rPh sb="12" eb="13">
      <t>ズ</t>
    </rPh>
    <rPh sb="14" eb="15">
      <t>シタガ</t>
    </rPh>
    <rPh sb="30" eb="31">
      <t>カ</t>
    </rPh>
    <phoneticPr fontId="3"/>
  </si>
  <si>
    <t>業務用厨房熱機器等性能測定結果　【電気機器】</t>
    <rPh sb="0" eb="3">
      <t>ギョウムヨウ</t>
    </rPh>
    <rPh sb="3" eb="5">
      <t>チュウボウ</t>
    </rPh>
    <rPh sb="5" eb="6">
      <t>ネツ</t>
    </rPh>
    <rPh sb="6" eb="8">
      <t>キキ</t>
    </rPh>
    <rPh sb="8" eb="9">
      <t>トウ</t>
    </rPh>
    <rPh sb="9" eb="11">
      <t>セイノウ</t>
    </rPh>
    <rPh sb="11" eb="13">
      <t>ソクテイ</t>
    </rPh>
    <rPh sb="13" eb="15">
      <t>ケッカ</t>
    </rPh>
    <phoneticPr fontId="3"/>
  </si>
  <si>
    <t>性能測定
結　果</t>
    <rPh sb="2" eb="4">
      <t>ソクテイ</t>
    </rPh>
    <phoneticPr fontId="3"/>
  </si>
  <si>
    <t>品　目</t>
    <rPh sb="0" eb="1">
      <t>シナ</t>
    </rPh>
    <rPh sb="2" eb="3">
      <t>メ</t>
    </rPh>
    <phoneticPr fontId="3"/>
  </si>
  <si>
    <r>
      <rPr>
        <sz val="10"/>
        <rFont val="ＭＳ Ｐゴシック"/>
        <family val="3"/>
        <charset val="128"/>
      </rPr>
      <t>　待機状態の維持中に、調理領域内部および調理領域境界線上の全測定点の温度を</t>
    </r>
    <r>
      <rPr>
        <sz val="10"/>
        <rFont val="Century"/>
        <family val="1"/>
      </rPr>
      <t>1</t>
    </r>
    <r>
      <rPr>
        <sz val="10"/>
        <rFont val="ＭＳ Ｐゴシック"/>
        <family val="3"/>
        <charset val="128"/>
      </rPr>
      <t>分間隔で測定する。測定時間は、設定温度に達してから</t>
    </r>
    <r>
      <rPr>
        <sz val="10"/>
        <rFont val="Century"/>
        <family val="1"/>
      </rPr>
      <t>1</t>
    </r>
    <r>
      <rPr>
        <sz val="10"/>
        <rFont val="ＭＳ Ｐゴシック"/>
        <family val="3"/>
        <charset val="128"/>
      </rPr>
      <t>時間以上経た後、加熱が終了した直後から</t>
    </r>
    <r>
      <rPr>
        <sz val="10"/>
        <rFont val="Century"/>
        <family val="1"/>
      </rPr>
      <t xml:space="preserve">1 </t>
    </r>
    <r>
      <rPr>
        <sz val="10"/>
        <rFont val="ＭＳ Ｐゴシック"/>
        <family val="3"/>
        <charset val="128"/>
      </rPr>
      <t>時間以上経た後の別の加熱が終了した直後までとする。
　加熱面の表面温度の均一性指数</t>
    </r>
    <r>
      <rPr>
        <i/>
        <sz val="10"/>
        <rFont val="Century"/>
        <family val="1"/>
      </rPr>
      <t>I</t>
    </r>
    <r>
      <rPr>
        <vertAlign val="subscript"/>
        <sz val="10"/>
        <rFont val="Century"/>
        <family val="1"/>
      </rPr>
      <t>s</t>
    </r>
    <r>
      <rPr>
        <sz val="10"/>
        <rFont val="Century"/>
        <family val="1"/>
      </rPr>
      <t xml:space="preserve"> </t>
    </r>
    <r>
      <rPr>
        <sz val="10"/>
        <rFont val="ＭＳ Ｐゴシック"/>
        <family val="3"/>
        <charset val="128"/>
      </rPr>
      <t>は、次式で計算する。</t>
    </r>
    <rPh sb="112" eb="114">
      <t>カネツ</t>
    </rPh>
    <rPh sb="114" eb="115">
      <t>メン</t>
    </rPh>
    <rPh sb="116" eb="118">
      <t>ヒョウメン</t>
    </rPh>
    <rPh sb="118" eb="120">
      <t>オンド</t>
    </rPh>
    <phoneticPr fontId="3"/>
  </si>
  <si>
    <r>
      <rPr>
        <sz val="10"/>
        <rFont val="Monotype Corsiva"/>
        <family val="4"/>
      </rPr>
      <t>i</t>
    </r>
    <r>
      <rPr>
        <vertAlign val="subscript"/>
        <sz val="10"/>
        <rFont val="Century"/>
        <family val="1"/>
      </rPr>
      <t>i</t>
    </r>
    <r>
      <rPr>
        <sz val="10"/>
        <rFont val="ＭＳ Ｐゴシック"/>
        <family val="3"/>
        <charset val="128"/>
      </rPr>
      <t>：調理領域内部の測定点において、</t>
    </r>
    <r>
      <rPr>
        <i/>
        <sz val="10"/>
        <rFont val="Symbol"/>
        <family val="1"/>
        <charset val="2"/>
      </rPr>
      <t/>
    </r>
    <phoneticPr fontId="3"/>
  </si>
  <si>
    <r>
      <rPr>
        <i/>
        <sz val="10"/>
        <rFont val="Monotype Corsiva"/>
        <family val="4"/>
      </rPr>
      <t>i</t>
    </r>
    <r>
      <rPr>
        <vertAlign val="subscript"/>
        <sz val="10"/>
        <rFont val="Century"/>
        <family val="1"/>
      </rPr>
      <t>e</t>
    </r>
    <r>
      <rPr>
        <sz val="10"/>
        <rFont val="ＭＳ Ｐゴシック"/>
        <family val="3"/>
        <charset val="128"/>
      </rPr>
      <t>：調理領域境界線上の測定点において、</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</si>
</sst>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176" formatCode="0.00_ "/>
    <numFmt numFmtId="177" formatCode="0.000_);[Red]\(0.000\)"/>
    <numFmt numFmtId="178" formatCode="0.000_ "/>
    <numFmt numFmtId="179" formatCode="0.0_ "/>
    <numFmt numFmtId="180" formatCode="0_ "/>
    <numFmt numFmtId="181" formatCode="0_);[Red]\(0\)"/>
    <numFmt numFmtId="182" formatCode="#,##0.000_ "/>
    <numFmt numFmtId="183" formatCode="0.0_);[Red]\(0.0\)"/>
    <numFmt numFmtId="184" formatCode="0.00_);[Red]\(0.00\)"/>
    <numFmt numFmtId="185" formatCode="0.0%"/>
    <numFmt numFmtId="186" formatCode="yyyy/m/d;@"/>
    <numFmt numFmtId="187" formatCode="yyyy&quot;年&quot;m&quot;月&quot;d&quot;日&quot;;@"/>
    <numFmt numFmtId="188" formatCode="General\℃"/>
    <numFmt numFmtId="189" formatCode="\+#.0;\-#.0;0"/>
    <numFmt numFmtId="190" formatCode="\+#&quot;%&quot;;\-#&quot;%&quot;;0"/>
    <numFmt numFmtId="191" formatCode="\+#&quot;％&quot;;\-#&quot;％&quot;;0"/>
    <numFmt numFmtId="192" formatCode="\+#&quot;%､&quot;;\-#&quot;%&quot;;0"/>
    <numFmt numFmtId="193" formatCode="&quot;＝&quot;\+#&quot;％、&quot;;\-#&quot;％、&quot;;0"/>
    <numFmt numFmtId="194" formatCode="0.0"/>
    <numFmt numFmtId="195" formatCode="[$-F800]dddd\,\ mmmm\ dd\,\ yyyy"/>
  </numFmts>
  <fonts count="78">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b/>
      <sz val="10"/>
      <name val="ＭＳ Ｐゴシック"/>
      <family val="3"/>
      <charset val="128"/>
    </font>
    <font>
      <sz val="12"/>
      <name val="ＭＳ Ｐゴシック"/>
      <family val="3"/>
      <charset val="128"/>
    </font>
    <font>
      <sz val="8"/>
      <color indexed="10"/>
      <name val="ＭＳ Ｐゴシック"/>
      <family val="3"/>
      <charset val="128"/>
    </font>
    <font>
      <sz val="9"/>
      <name val="ＭＳ Ｐゴシック"/>
      <family val="3"/>
      <charset val="128"/>
    </font>
    <font>
      <b/>
      <sz val="14"/>
      <name val="ＭＳ Ｐゴシック"/>
      <family val="3"/>
      <charset val="128"/>
    </font>
    <font>
      <sz val="8"/>
      <name val="ＭＳ Ｐゴシック"/>
      <family val="3"/>
      <charset val="128"/>
    </font>
    <font>
      <b/>
      <sz val="11"/>
      <color indexed="9"/>
      <name val="ＭＳ Ｐゴシック"/>
      <family val="3"/>
      <charset val="128"/>
    </font>
    <font>
      <vertAlign val="superscript"/>
      <sz val="10"/>
      <name val="ＭＳ Ｐゴシック"/>
      <family val="3"/>
      <charset val="128"/>
    </font>
    <font>
      <b/>
      <sz val="12"/>
      <name val="ＭＳ Ｐゴシック"/>
      <family val="3"/>
      <charset val="128"/>
    </font>
    <font>
      <sz val="14"/>
      <name val="ＭＳ Ｐゴシック"/>
      <family val="3"/>
      <charset val="128"/>
    </font>
    <font>
      <sz val="10"/>
      <color indexed="8"/>
      <name val="ＭＳ Ｐゴシック"/>
      <family val="3"/>
      <charset val="128"/>
    </font>
    <font>
      <sz val="14"/>
      <color indexed="8"/>
      <name val="Century"/>
      <family val="1"/>
    </font>
    <font>
      <sz val="14"/>
      <name val="Century"/>
      <family val="1"/>
    </font>
    <font>
      <vertAlign val="subscript"/>
      <sz val="14"/>
      <name val="Century"/>
      <family val="1"/>
    </font>
    <font>
      <sz val="10"/>
      <name val="Century"/>
      <family val="1"/>
    </font>
    <font>
      <i/>
      <sz val="10"/>
      <name val="Century"/>
      <family val="1"/>
    </font>
    <font>
      <vertAlign val="subscript"/>
      <sz val="10"/>
      <name val="Century"/>
      <family val="1"/>
    </font>
    <font>
      <vertAlign val="subscript"/>
      <sz val="10"/>
      <name val="ＭＳ Ｐゴシック"/>
      <family val="3"/>
      <charset val="128"/>
    </font>
    <font>
      <i/>
      <sz val="11"/>
      <name val="ＭＳ Ｐゴシック"/>
      <family val="3"/>
      <charset val="128"/>
    </font>
    <font>
      <i/>
      <sz val="14"/>
      <name val="Century"/>
      <family val="1"/>
    </font>
    <font>
      <i/>
      <sz val="14"/>
      <color indexed="8"/>
      <name val="Century"/>
      <family val="1"/>
    </font>
    <font>
      <sz val="10.5"/>
      <color indexed="8"/>
      <name val="ＭＳ Ｐゴシック"/>
      <family val="3"/>
      <charset val="128"/>
    </font>
    <font>
      <vertAlign val="subscript"/>
      <sz val="10"/>
      <color indexed="8"/>
      <name val="Century"/>
      <family val="1"/>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i/>
      <sz val="10"/>
      <name val="Symbol"/>
      <family val="1"/>
      <charset val="2"/>
    </font>
    <font>
      <sz val="10"/>
      <color indexed="8"/>
      <name val="Century"/>
      <family val="1"/>
    </font>
    <font>
      <i/>
      <sz val="10"/>
      <color indexed="8"/>
      <name val="Symbol"/>
      <family val="1"/>
      <charset val="2"/>
    </font>
    <font>
      <i/>
      <sz val="14"/>
      <name val="Symbol"/>
      <family val="1"/>
      <charset val="2"/>
    </font>
    <font>
      <vertAlign val="superscript"/>
      <sz val="9"/>
      <name val="ＭＳ Ｐゴシック"/>
      <family val="3"/>
      <charset val="128"/>
    </font>
    <font>
      <sz val="10"/>
      <name val="ＭＳ Ｐ明朝"/>
      <family val="1"/>
      <charset val="128"/>
    </font>
    <font>
      <sz val="11"/>
      <name val="Century"/>
      <family val="1"/>
    </font>
    <font>
      <i/>
      <sz val="10"/>
      <name val="Palatino Linotype"/>
      <family val="1"/>
    </font>
    <font>
      <sz val="12"/>
      <name val="Century"/>
      <family val="1"/>
    </font>
    <font>
      <sz val="7"/>
      <name val="ＭＳ Ｐゴシック"/>
      <family val="3"/>
      <charset val="128"/>
    </font>
    <font>
      <i/>
      <sz val="12"/>
      <name val="Century"/>
      <family val="1"/>
    </font>
    <font>
      <vertAlign val="subscript"/>
      <sz val="12"/>
      <name val="ＭＳ Ｐ明朝"/>
      <family val="1"/>
      <charset val="128"/>
    </font>
    <font>
      <vertAlign val="subscript"/>
      <sz val="12"/>
      <name val="Century"/>
      <family val="1"/>
    </font>
    <font>
      <sz val="10"/>
      <color indexed="8"/>
      <name val="ＭＳ Ｐ明朝"/>
      <family val="1"/>
      <charset val="128"/>
    </font>
    <font>
      <vertAlign val="subscript"/>
      <sz val="14"/>
      <color indexed="8"/>
      <name val="Century"/>
      <family val="1"/>
    </font>
    <font>
      <sz val="14"/>
      <name val="Times New Roman"/>
      <family val="1"/>
    </font>
    <font>
      <sz val="10"/>
      <name val="Monotype Corsiva"/>
      <family val="4"/>
    </font>
    <font>
      <sz val="9"/>
      <color indexed="10"/>
      <name val="ＭＳ Ｐゴシック"/>
      <family val="3"/>
      <charset val="128"/>
    </font>
    <font>
      <sz val="8"/>
      <name val="Symbol"/>
      <family val="1"/>
      <charset val="2"/>
    </font>
    <font>
      <sz val="8.5"/>
      <name val="ＭＳ Ｐゴシック"/>
      <family val="3"/>
      <charset val="128"/>
    </font>
    <font>
      <sz val="16"/>
      <color rgb="FFFF0000"/>
      <name val="ＭＳ Ｐゴシック"/>
      <family val="3"/>
      <charset val="128"/>
    </font>
    <font>
      <sz val="10"/>
      <color rgb="FFFF0000"/>
      <name val="ＭＳ Ｐゴシック"/>
      <family val="3"/>
      <charset val="128"/>
    </font>
    <font>
      <i/>
      <sz val="10"/>
      <color rgb="FF000000"/>
      <name val="Century"/>
      <family val="1"/>
    </font>
    <font>
      <sz val="10"/>
      <color rgb="FF000000"/>
      <name val="ＭＳ Ｐゴシック"/>
      <family val="3"/>
      <charset val="128"/>
    </font>
    <font>
      <sz val="10"/>
      <color rgb="FF000000"/>
      <name val="ＭＳ ゴシック"/>
      <family val="3"/>
      <charset val="128"/>
    </font>
    <font>
      <sz val="10"/>
      <name val="ＭＳ Ｐゴシック"/>
      <family val="3"/>
      <charset val="128"/>
      <scheme val="major"/>
    </font>
    <font>
      <sz val="12"/>
      <color indexed="8"/>
      <name val="ＭＳ Ｐゴシック"/>
      <family val="3"/>
      <charset val="128"/>
      <scheme val="minor"/>
    </font>
    <font>
      <i/>
      <sz val="14"/>
      <name val="Cambria"/>
      <family val="1"/>
    </font>
    <font>
      <vertAlign val="subscript"/>
      <sz val="14"/>
      <name val="ＭＳ Ｐ明朝"/>
      <family val="1"/>
      <charset val="128"/>
    </font>
    <font>
      <i/>
      <sz val="10"/>
      <name val="Cambria"/>
      <family val="1"/>
    </font>
    <font>
      <i/>
      <sz val="10"/>
      <color rgb="FF000000"/>
      <name val="Cambria"/>
      <family val="1"/>
    </font>
    <font>
      <sz val="8"/>
      <name val="Century"/>
      <family val="1"/>
    </font>
    <font>
      <i/>
      <sz val="10"/>
      <name val="Monotype Corsiva"/>
      <family val="4"/>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D9D9D9"/>
        <bgColor indexed="64"/>
      </patternFill>
    </fill>
    <fill>
      <patternFill patternType="solid">
        <fgColor rgb="FF16365C"/>
        <bgColor indexed="64"/>
      </patternFill>
    </fill>
  </fills>
  <borders count="8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thick">
        <color indexed="64"/>
      </top>
      <bottom/>
      <diagonal/>
    </border>
    <border>
      <left style="medium">
        <color indexed="64"/>
      </left>
      <right/>
      <top/>
      <bottom style="thin">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n">
        <color indexed="64"/>
      </right>
      <top/>
      <bottom style="thin">
        <color indexed="64"/>
      </bottom>
      <diagonal/>
    </border>
    <border>
      <left style="thin">
        <color indexed="64"/>
      </left>
      <right style="medium">
        <color indexed="64"/>
      </right>
      <top style="thick">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right style="thin">
        <color indexed="64"/>
      </right>
      <top/>
      <bottom/>
      <diagonal/>
    </border>
    <border>
      <left/>
      <right/>
      <top style="medium">
        <color indexed="64"/>
      </top>
      <bottom style="medium">
        <color indexed="64"/>
      </bottom>
      <diagonal/>
    </border>
    <border>
      <left/>
      <right style="medium">
        <color indexed="64"/>
      </right>
      <top style="thin">
        <color indexed="64"/>
      </top>
      <bottom/>
      <diagonal/>
    </border>
    <border>
      <left style="thin">
        <color indexed="64"/>
      </left>
      <right style="thin">
        <color indexed="64"/>
      </right>
      <top/>
      <bottom/>
      <diagonal/>
    </border>
    <border>
      <left/>
      <right style="thin">
        <color indexed="64"/>
      </right>
      <top style="medium">
        <color indexed="64"/>
      </top>
      <bottom/>
      <diagonal/>
    </border>
    <border>
      <left style="thin">
        <color indexed="64"/>
      </left>
      <right/>
      <top style="thick">
        <color indexed="64"/>
      </top>
      <bottom style="thin">
        <color indexed="64"/>
      </bottom>
      <diagonal/>
    </border>
    <border>
      <left/>
      <right style="medium">
        <color indexed="64"/>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s>
  <cellStyleXfs count="44">
    <xf numFmtId="0" fontId="0" fillId="0" borderId="0">
      <alignment vertical="center"/>
    </xf>
    <xf numFmtId="0" fontId="29" fillId="2" borderId="0" applyNumberFormat="0" applyBorder="0" applyAlignment="0" applyProtection="0">
      <alignment vertical="center"/>
    </xf>
    <xf numFmtId="0" fontId="29" fillId="3" borderId="0" applyNumberFormat="0" applyBorder="0" applyAlignment="0" applyProtection="0">
      <alignment vertical="center"/>
    </xf>
    <xf numFmtId="0" fontId="29" fillId="4" borderId="0" applyNumberFormat="0" applyBorder="0" applyAlignment="0" applyProtection="0">
      <alignment vertical="center"/>
    </xf>
    <xf numFmtId="0" fontId="29" fillId="5"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8"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5" borderId="0" applyNumberFormat="0" applyBorder="0" applyAlignment="0" applyProtection="0">
      <alignment vertical="center"/>
    </xf>
    <xf numFmtId="0" fontId="29" fillId="8"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9" borderId="0" applyNumberFormat="0" applyBorder="0" applyAlignment="0" applyProtection="0">
      <alignment vertical="center"/>
    </xf>
    <xf numFmtId="0" fontId="30" fillId="10"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0" fillId="19" borderId="0" applyNumberFormat="0" applyBorder="0" applyAlignment="0" applyProtection="0">
      <alignment vertical="center"/>
    </xf>
    <xf numFmtId="0" fontId="31" fillId="0" borderId="0" applyNumberFormat="0" applyFill="0" applyBorder="0" applyAlignment="0" applyProtection="0">
      <alignment vertical="center"/>
    </xf>
    <xf numFmtId="0" fontId="12" fillId="20" borderId="1" applyNumberFormat="0" applyAlignment="0" applyProtection="0">
      <alignment vertical="center"/>
    </xf>
    <xf numFmtId="0" fontId="32" fillId="21" borderId="0" applyNumberFormat="0" applyBorder="0" applyAlignment="0" applyProtection="0">
      <alignment vertical="center"/>
    </xf>
    <xf numFmtId="9" fontId="2" fillId="0" borderId="0" applyFont="0" applyFill="0" applyBorder="0" applyAlignment="0" applyProtection="0">
      <alignment vertical="center"/>
    </xf>
    <xf numFmtId="0" fontId="2" fillId="22" borderId="2" applyNumberFormat="0" applyFont="0" applyAlignment="0" applyProtection="0">
      <alignment vertical="center"/>
    </xf>
    <xf numFmtId="0" fontId="33" fillId="0" borderId="3" applyNumberFormat="0" applyFill="0" applyAlignment="0" applyProtection="0">
      <alignment vertical="center"/>
    </xf>
    <xf numFmtId="0" fontId="34" fillId="3" borderId="0" applyNumberFormat="0" applyBorder="0" applyAlignment="0" applyProtection="0">
      <alignment vertical="center"/>
    </xf>
    <xf numFmtId="0" fontId="35" fillId="23" borderId="4" applyNumberFormat="0" applyAlignment="0" applyProtection="0">
      <alignment vertical="center"/>
    </xf>
    <xf numFmtId="0" fontId="36" fillId="0" borderId="0" applyNumberFormat="0" applyFill="0" applyBorder="0" applyAlignment="0" applyProtection="0">
      <alignment vertical="center"/>
    </xf>
    <xf numFmtId="38" fontId="2" fillId="0" borderId="0" applyFont="0" applyFill="0" applyBorder="0" applyAlignment="0" applyProtection="0">
      <alignment vertical="center"/>
    </xf>
    <xf numFmtId="0" fontId="37" fillId="0" borderId="5" applyNumberFormat="0" applyFill="0" applyAlignment="0" applyProtection="0">
      <alignment vertical="center"/>
    </xf>
    <xf numFmtId="0" fontId="38" fillId="0" borderId="6" applyNumberFormat="0" applyFill="0" applyAlignment="0" applyProtection="0">
      <alignment vertical="center"/>
    </xf>
    <xf numFmtId="0" fontId="39" fillId="0" borderId="7" applyNumberFormat="0" applyFill="0" applyAlignment="0" applyProtection="0">
      <alignment vertical="center"/>
    </xf>
    <xf numFmtId="0" fontId="39" fillId="0" borderId="0" applyNumberFormat="0" applyFill="0" applyBorder="0" applyAlignment="0" applyProtection="0">
      <alignment vertical="center"/>
    </xf>
    <xf numFmtId="0" fontId="40" fillId="0" borderId="8" applyNumberFormat="0" applyFill="0" applyAlignment="0" applyProtection="0">
      <alignment vertical="center"/>
    </xf>
    <xf numFmtId="0" fontId="41" fillId="23" borderId="9" applyNumberFormat="0" applyAlignment="0" applyProtection="0">
      <alignment vertical="center"/>
    </xf>
    <xf numFmtId="0" fontId="42" fillId="0" borderId="0" applyNumberFormat="0" applyFill="0" applyBorder="0" applyAlignment="0" applyProtection="0">
      <alignment vertical="center"/>
    </xf>
    <xf numFmtId="0" fontId="43" fillId="7" borderId="4" applyNumberFormat="0" applyAlignment="0" applyProtection="0">
      <alignment vertical="center"/>
    </xf>
    <xf numFmtId="0" fontId="44" fillId="4" borderId="0" applyNumberFormat="0" applyBorder="0" applyAlignment="0" applyProtection="0">
      <alignment vertical="center"/>
    </xf>
  </cellStyleXfs>
  <cellXfs count="604">
    <xf numFmtId="0" fontId="0" fillId="0" borderId="0" xfId="0">
      <alignment vertical="center"/>
    </xf>
    <xf numFmtId="0" fontId="0" fillId="0" borderId="0" xfId="0" applyProtection="1">
      <alignment vertical="center"/>
      <protection locked="0"/>
    </xf>
    <xf numFmtId="186" fontId="5" fillId="25" borderId="10" xfId="0" applyNumberFormat="1" applyFont="1" applyFill="1" applyBorder="1" applyAlignment="1" applyProtection="1">
      <alignment horizontal="right" vertical="center"/>
      <protection locked="0"/>
    </xf>
    <xf numFmtId="0" fontId="0" fillId="0" borderId="0" xfId="0" applyAlignment="1" applyProtection="1">
      <alignment vertical="center"/>
      <protection locked="0"/>
    </xf>
    <xf numFmtId="0" fontId="0" fillId="25" borderId="11" xfId="0" applyFill="1" applyBorder="1" applyAlignment="1" applyProtection="1">
      <alignment vertical="center" wrapText="1"/>
      <protection locked="0"/>
    </xf>
    <xf numFmtId="0" fontId="0" fillId="25" borderId="0" xfId="0" applyFill="1" applyBorder="1" applyAlignment="1" applyProtection="1">
      <alignment vertical="center" wrapText="1"/>
      <protection locked="0"/>
    </xf>
    <xf numFmtId="0" fontId="0" fillId="25" borderId="12" xfId="0" applyFill="1" applyBorder="1" applyAlignment="1" applyProtection="1">
      <alignment vertical="center" wrapText="1"/>
      <protection locked="0"/>
    </xf>
    <xf numFmtId="0" fontId="0" fillId="25" borderId="13" xfId="0" applyFill="1" applyBorder="1" applyAlignment="1" applyProtection="1">
      <alignment vertical="center" wrapText="1"/>
      <protection locked="0"/>
    </xf>
    <xf numFmtId="0" fontId="0" fillId="25" borderId="14" xfId="0" applyFill="1" applyBorder="1" applyAlignment="1" applyProtection="1">
      <alignment vertical="center" wrapText="1"/>
      <protection locked="0"/>
    </xf>
    <xf numFmtId="0" fontId="0" fillId="25" borderId="15" xfId="0" applyFill="1" applyBorder="1" applyAlignment="1" applyProtection="1">
      <alignment vertical="center" wrapText="1"/>
      <protection locked="0"/>
    </xf>
    <xf numFmtId="0" fontId="0" fillId="25" borderId="11" xfId="0" applyFill="1" applyBorder="1" applyAlignment="1" applyProtection="1">
      <alignment vertical="center"/>
      <protection locked="0"/>
    </xf>
    <xf numFmtId="0" fontId="0" fillId="0" borderId="0" xfId="0" applyProtection="1">
      <alignment vertical="center"/>
    </xf>
    <xf numFmtId="0" fontId="5" fillId="0" borderId="0" xfId="0" applyFont="1" applyProtection="1">
      <alignment vertical="center"/>
    </xf>
    <xf numFmtId="0" fontId="5" fillId="0" borderId="16" xfId="0" applyFont="1" applyBorder="1" applyAlignment="1" applyProtection="1">
      <alignment horizontal="center" vertical="center" wrapText="1"/>
    </xf>
    <xf numFmtId="0" fontId="5" fillId="0" borderId="0" xfId="0" applyFont="1" applyAlignment="1" applyProtection="1">
      <alignment horizontal="left" vertical="top"/>
    </xf>
    <xf numFmtId="0" fontId="5" fillId="0" borderId="17" xfId="0" applyFont="1" applyBorder="1" applyAlignment="1" applyProtection="1">
      <alignment horizontal="center" vertical="center"/>
    </xf>
    <xf numFmtId="0" fontId="5" fillId="0" borderId="18" xfId="0" applyFont="1" applyBorder="1" applyAlignment="1" applyProtection="1">
      <alignment horizontal="center" vertical="center"/>
    </xf>
    <xf numFmtId="0" fontId="5" fillId="0" borderId="19" xfId="0" applyFont="1" applyBorder="1" applyAlignment="1" applyProtection="1">
      <alignment horizontal="center" vertical="center"/>
    </xf>
    <xf numFmtId="0" fontId="5" fillId="0" borderId="0" xfId="0" applyFont="1" applyFill="1" applyBorder="1" applyAlignment="1" applyProtection="1">
      <alignment horizontal="center" vertical="center"/>
    </xf>
    <xf numFmtId="187" fontId="5" fillId="0" borderId="0" xfId="0" applyNumberFormat="1" applyFont="1" applyFill="1" applyBorder="1" applyAlignment="1" applyProtection="1">
      <alignment horizontal="center" vertical="center"/>
    </xf>
    <xf numFmtId="0" fontId="5" fillId="0" borderId="0" xfId="0" applyFont="1" applyFill="1" applyBorder="1" applyAlignment="1" applyProtection="1">
      <alignment horizontal="center" vertical="center" shrinkToFit="1"/>
    </xf>
    <xf numFmtId="179" fontId="5" fillId="0" borderId="0" xfId="0" applyNumberFormat="1" applyFont="1" applyFill="1" applyBorder="1" applyAlignment="1" applyProtection="1">
      <alignment horizontal="center" vertical="center"/>
    </xf>
    <xf numFmtId="180" fontId="5" fillId="0" borderId="0" xfId="0" applyNumberFormat="1" applyFont="1" applyFill="1" applyBorder="1" applyAlignment="1" applyProtection="1">
      <alignment horizontal="center" vertical="center" shrinkToFit="1"/>
    </xf>
    <xf numFmtId="180" fontId="5" fillId="0" borderId="12" xfId="0" applyNumberFormat="1" applyFont="1" applyFill="1" applyBorder="1" applyAlignment="1" applyProtection="1">
      <alignment horizontal="center" vertical="center" shrinkToFit="1"/>
    </xf>
    <xf numFmtId="0" fontId="5" fillId="0" borderId="0" xfId="0" applyFont="1" applyFill="1" applyProtection="1">
      <alignment vertical="center"/>
    </xf>
    <xf numFmtId="0" fontId="5" fillId="0" borderId="0" xfId="0" applyFont="1" applyBorder="1" applyProtection="1">
      <alignment vertical="center"/>
    </xf>
    <xf numFmtId="0" fontId="0" fillId="0" borderId="0" xfId="0" applyBorder="1" applyProtection="1">
      <alignment vertical="center"/>
    </xf>
    <xf numFmtId="0" fontId="5" fillId="0" borderId="0" xfId="0" applyFont="1" applyBorder="1" applyAlignment="1" applyProtection="1">
      <alignment vertical="center"/>
    </xf>
    <xf numFmtId="180" fontId="5" fillId="0" borderId="0" xfId="0" applyNumberFormat="1" applyFont="1" applyFill="1" applyBorder="1" applyAlignment="1" applyProtection="1">
      <alignment vertical="center"/>
    </xf>
    <xf numFmtId="0" fontId="5" fillId="0" borderId="0" xfId="0" applyFont="1" applyBorder="1" applyAlignment="1" applyProtection="1">
      <alignment vertical="top" wrapText="1"/>
    </xf>
    <xf numFmtId="0" fontId="21" fillId="0" borderId="0" xfId="0" applyFont="1" applyBorder="1" applyAlignment="1" applyProtection="1">
      <alignment horizontal="right" vertical="center"/>
    </xf>
    <xf numFmtId="180" fontId="5" fillId="0" borderId="20" xfId="0" applyNumberFormat="1" applyFont="1" applyFill="1" applyBorder="1" applyAlignment="1" applyProtection="1">
      <alignment vertical="center"/>
    </xf>
    <xf numFmtId="0" fontId="9" fillId="0" borderId="0" xfId="0" applyFont="1" applyBorder="1" applyAlignment="1" applyProtection="1">
      <alignment horizontal="left" vertical="center"/>
    </xf>
    <xf numFmtId="0" fontId="5" fillId="0" borderId="0" xfId="0" applyFont="1" applyFill="1" applyBorder="1" applyAlignment="1" applyProtection="1">
      <alignment vertical="center"/>
    </xf>
    <xf numFmtId="0" fontId="7" fillId="0" borderId="0" xfId="0" applyFont="1" applyBorder="1" applyAlignment="1" applyProtection="1">
      <alignment vertical="center" wrapText="1"/>
    </xf>
    <xf numFmtId="0" fontId="20" fillId="0" borderId="0" xfId="0" applyFont="1" applyBorder="1" applyAlignment="1" applyProtection="1">
      <alignment horizontal="right" vertical="top"/>
    </xf>
    <xf numFmtId="40" fontId="14" fillId="0" borderId="0" xfId="34" applyNumberFormat="1" applyFont="1" applyBorder="1" applyAlignment="1" applyProtection="1">
      <alignment vertical="center"/>
    </xf>
    <xf numFmtId="180" fontId="7" fillId="0" borderId="0" xfId="0" applyNumberFormat="1" applyFont="1" applyBorder="1" applyAlignment="1" applyProtection="1">
      <alignment vertical="center"/>
    </xf>
    <xf numFmtId="0" fontId="5" fillId="0" borderId="0" xfId="0" applyFont="1" applyBorder="1" applyAlignment="1" applyProtection="1"/>
    <xf numFmtId="0" fontId="21" fillId="0" borderId="0" xfId="0" applyFont="1" applyBorder="1" applyAlignment="1" applyProtection="1">
      <alignment horizontal="right"/>
    </xf>
    <xf numFmtId="0" fontId="7" fillId="0" borderId="0" xfId="0" applyFont="1" applyBorder="1" applyAlignment="1" applyProtection="1">
      <alignment horizontal="center" vertical="center" wrapText="1"/>
    </xf>
    <xf numFmtId="0" fontId="51" fillId="0" borderId="0" xfId="0" applyFont="1" applyBorder="1" applyAlignment="1" applyProtection="1">
      <alignment horizontal="right" vertical="center"/>
    </xf>
    <xf numFmtId="180" fontId="14" fillId="0" borderId="21" xfId="0" applyNumberFormat="1" applyFont="1" applyBorder="1" applyAlignment="1" applyProtection="1">
      <alignment horizontal="center" vertical="center"/>
    </xf>
    <xf numFmtId="0" fontId="9" fillId="0" borderId="19" xfId="0" applyFont="1" applyBorder="1" applyAlignment="1" applyProtection="1">
      <alignment horizontal="left" vertical="center"/>
    </xf>
    <xf numFmtId="179" fontId="5" fillId="0" borderId="0" xfId="0" applyNumberFormat="1" applyFont="1" applyBorder="1" applyAlignment="1" applyProtection="1">
      <alignment horizontal="center" vertical="center"/>
    </xf>
    <xf numFmtId="185" fontId="5" fillId="0" borderId="21" xfId="0" applyNumberFormat="1" applyFont="1" applyBorder="1" applyAlignment="1" applyProtection="1">
      <alignment horizontal="right" vertical="center"/>
    </xf>
    <xf numFmtId="0" fontId="9" fillId="0" borderId="11" xfId="0" applyFont="1" applyBorder="1" applyAlignment="1" applyProtection="1">
      <alignment horizontal="left" vertical="center" shrinkToFit="1"/>
    </xf>
    <xf numFmtId="177" fontId="5" fillId="0" borderId="0" xfId="0" applyNumberFormat="1" applyFont="1" applyFill="1" applyBorder="1" applyAlignment="1" applyProtection="1">
      <alignment vertical="center"/>
    </xf>
    <xf numFmtId="187" fontId="65" fillId="0" borderId="0" xfId="0" applyNumberFormat="1" applyFont="1" applyFill="1" applyBorder="1" applyAlignment="1" applyProtection="1">
      <alignment horizontal="center" vertical="center"/>
    </xf>
    <xf numFmtId="0" fontId="5" fillId="0" borderId="19" xfId="0" applyFont="1" applyFill="1" applyBorder="1" applyProtection="1">
      <alignment vertical="center"/>
    </xf>
    <xf numFmtId="0" fontId="5" fillId="0" borderId="0" xfId="0" applyFont="1" applyFill="1" applyBorder="1" applyProtection="1">
      <alignment vertical="center"/>
    </xf>
    <xf numFmtId="0" fontId="5" fillId="0" borderId="12" xfId="0" applyFont="1" applyFill="1" applyBorder="1" applyProtection="1">
      <alignment vertical="center"/>
    </xf>
    <xf numFmtId="0" fontId="5" fillId="0" borderId="19" xfId="0" applyFont="1" applyFill="1" applyBorder="1" applyAlignment="1" applyProtection="1">
      <alignment vertical="center"/>
    </xf>
    <xf numFmtId="0" fontId="5" fillId="0" borderId="0" xfId="0" applyFont="1" applyFill="1" applyBorder="1" applyAlignment="1" applyProtection="1">
      <alignment vertical="top" wrapText="1"/>
    </xf>
    <xf numFmtId="0" fontId="5" fillId="0" borderId="12" xfId="0" applyFont="1" applyFill="1" applyBorder="1" applyAlignment="1" applyProtection="1">
      <alignment vertical="center"/>
    </xf>
    <xf numFmtId="0" fontId="5" fillId="0" borderId="0" xfId="0" applyFont="1" applyFill="1" applyBorder="1" applyAlignment="1" applyProtection="1">
      <alignment horizontal="left" vertical="center"/>
    </xf>
    <xf numFmtId="0" fontId="0" fillId="0" borderId="22" xfId="0" applyFill="1" applyBorder="1" applyProtection="1">
      <alignment vertical="center"/>
    </xf>
    <xf numFmtId="0" fontId="0" fillId="0" borderId="14" xfId="0" applyFill="1" applyBorder="1" applyProtection="1">
      <alignment vertical="center"/>
    </xf>
    <xf numFmtId="0" fontId="5" fillId="0" borderId="14" xfId="0" applyFont="1" applyFill="1" applyBorder="1" applyAlignment="1" applyProtection="1">
      <alignment horizontal="right" vertical="center"/>
    </xf>
    <xf numFmtId="0" fontId="9" fillId="0" borderId="14" xfId="0" applyFont="1" applyFill="1" applyBorder="1" applyProtection="1">
      <alignment vertical="center"/>
    </xf>
    <xf numFmtId="0" fontId="9" fillId="0" borderId="15" xfId="0" applyFont="1" applyFill="1" applyBorder="1" applyProtection="1">
      <alignment vertical="center"/>
    </xf>
    <xf numFmtId="0" fontId="0" fillId="0" borderId="0" xfId="0" applyFill="1" applyBorder="1" applyProtection="1">
      <alignment vertical="center"/>
    </xf>
    <xf numFmtId="180" fontId="5" fillId="25" borderId="23" xfId="0" applyNumberFormat="1" applyFont="1" applyFill="1" applyBorder="1" applyAlignment="1" applyProtection="1">
      <alignment vertical="center"/>
      <protection locked="0"/>
    </xf>
    <xf numFmtId="176" fontId="5" fillId="25" borderId="24" xfId="0" applyNumberFormat="1" applyFont="1" applyFill="1" applyBorder="1" applyAlignment="1" applyProtection="1">
      <alignment vertical="center"/>
      <protection locked="0"/>
    </xf>
    <xf numFmtId="178" fontId="5" fillId="25" borderId="24" xfId="0" applyNumberFormat="1" applyFont="1" applyFill="1" applyBorder="1" applyAlignment="1" applyProtection="1">
      <alignment vertical="center"/>
      <protection locked="0"/>
    </xf>
    <xf numFmtId="187" fontId="5" fillId="25" borderId="25" xfId="0" applyNumberFormat="1" applyFont="1" applyFill="1" applyBorder="1" applyAlignment="1" applyProtection="1">
      <alignment horizontal="center" vertical="center"/>
      <protection locked="0"/>
    </xf>
    <xf numFmtId="179" fontId="5" fillId="25" borderId="25" xfId="0" applyNumberFormat="1" applyFont="1" applyFill="1" applyBorder="1" applyAlignment="1" applyProtection="1">
      <alignment horizontal="center" vertical="center"/>
      <protection locked="0"/>
    </xf>
    <xf numFmtId="177" fontId="5" fillId="24" borderId="24" xfId="0" applyNumberFormat="1" applyFont="1" applyFill="1" applyBorder="1" applyAlignment="1" applyProtection="1">
      <alignment vertical="center"/>
      <protection locked="0"/>
    </xf>
    <xf numFmtId="184" fontId="5" fillId="24" borderId="24" xfId="0" applyNumberFormat="1" applyFont="1" applyFill="1" applyBorder="1" applyAlignment="1" applyProtection="1">
      <alignment vertical="center"/>
      <protection locked="0"/>
    </xf>
    <xf numFmtId="183" fontId="5" fillId="24" borderId="24" xfId="0" applyNumberFormat="1" applyFont="1" applyFill="1" applyBorder="1" applyAlignment="1" applyProtection="1">
      <alignment vertical="center"/>
      <protection locked="0"/>
    </xf>
    <xf numFmtId="183" fontId="5" fillId="25" borderId="24" xfId="0" applyNumberFormat="1" applyFont="1" applyFill="1" applyBorder="1" applyAlignment="1" applyProtection="1">
      <alignment vertical="center"/>
      <protection locked="0"/>
    </xf>
    <xf numFmtId="179" fontId="5" fillId="0" borderId="0" xfId="0" applyNumberFormat="1" applyFont="1" applyFill="1" applyBorder="1" applyAlignment="1" applyProtection="1">
      <alignment horizontal="right" vertical="center"/>
      <protection locked="0"/>
    </xf>
    <xf numFmtId="180" fontId="5" fillId="0" borderId="0" xfId="0" applyNumberFormat="1" applyFont="1" applyBorder="1" applyAlignment="1" applyProtection="1">
      <alignment vertical="center"/>
      <protection locked="0"/>
    </xf>
    <xf numFmtId="180" fontId="5" fillId="0" borderId="0" xfId="0" applyNumberFormat="1" applyFont="1" applyBorder="1" applyAlignment="1" applyProtection="1">
      <alignment horizontal="right" vertical="center"/>
      <protection locked="0"/>
    </xf>
    <xf numFmtId="180" fontId="5" fillId="25" borderId="27" xfId="0" applyNumberFormat="1" applyFont="1" applyFill="1" applyBorder="1" applyAlignment="1" applyProtection="1">
      <alignment horizontal="center" vertical="center"/>
      <protection locked="0"/>
    </xf>
    <xf numFmtId="181" fontId="5" fillId="24" borderId="24" xfId="0" applyNumberFormat="1" applyFont="1" applyFill="1" applyBorder="1" applyAlignment="1" applyProtection="1">
      <alignment horizontal="right" vertical="center"/>
      <protection locked="0"/>
    </xf>
    <xf numFmtId="178" fontId="14" fillId="24" borderId="21" xfId="0" applyNumberFormat="1" applyFont="1" applyFill="1" applyBorder="1" applyAlignment="1" applyProtection="1">
      <alignment horizontal="center" vertical="center"/>
      <protection locked="0"/>
    </xf>
    <xf numFmtId="0" fontId="5" fillId="0" borderId="28" xfId="0" applyFont="1" applyBorder="1" applyAlignment="1" applyProtection="1">
      <alignment horizontal="center" vertical="center"/>
    </xf>
    <xf numFmtId="0" fontId="5" fillId="0" borderId="30" xfId="0" applyFont="1" applyBorder="1" applyAlignment="1" applyProtection="1">
      <alignment horizontal="center" vertical="center" shrinkToFit="1"/>
    </xf>
    <xf numFmtId="0" fontId="5" fillId="0" borderId="30" xfId="0" applyFont="1" applyBorder="1" applyAlignment="1" applyProtection="1">
      <alignment horizontal="center" vertical="center"/>
    </xf>
    <xf numFmtId="0" fontId="5" fillId="0" borderId="0" xfId="0" applyFont="1" applyBorder="1" applyAlignment="1" applyProtection="1">
      <alignment vertical="center" shrinkToFit="1"/>
    </xf>
    <xf numFmtId="180" fontId="5" fillId="25" borderId="0" xfId="0" applyNumberFormat="1" applyFont="1" applyFill="1" applyBorder="1" applyAlignment="1" applyProtection="1">
      <alignment horizontal="center" vertical="center" shrinkToFit="1"/>
    </xf>
    <xf numFmtId="0" fontId="5" fillId="0" borderId="12" xfId="0" applyFont="1" applyFill="1" applyBorder="1" applyAlignment="1" applyProtection="1">
      <alignment horizontal="center" vertical="center"/>
    </xf>
    <xf numFmtId="0" fontId="5" fillId="0" borderId="0" xfId="0" applyFont="1" applyBorder="1" applyAlignment="1" applyProtection="1">
      <alignment horizontal="center" vertical="center" shrinkToFit="1"/>
    </xf>
    <xf numFmtId="0" fontId="7" fillId="0" borderId="0" xfId="0" applyFont="1" applyBorder="1" applyAlignment="1" applyProtection="1">
      <alignment horizontal="left" vertical="center"/>
    </xf>
    <xf numFmtId="0" fontId="5" fillId="0" borderId="19" xfId="0" applyFont="1" applyBorder="1" applyProtection="1">
      <alignment vertical="center"/>
    </xf>
    <xf numFmtId="0" fontId="5" fillId="0" borderId="12" xfId="0" applyFont="1" applyBorder="1" applyProtection="1">
      <alignment vertical="center"/>
    </xf>
    <xf numFmtId="0" fontId="9" fillId="0" borderId="11" xfId="0" applyFont="1" applyBorder="1" applyAlignment="1" applyProtection="1">
      <alignment vertical="center" shrinkToFit="1"/>
    </xf>
    <xf numFmtId="0" fontId="0" fillId="0" borderId="0" xfId="0" applyBorder="1" applyAlignment="1" applyProtection="1">
      <alignment vertical="center" shrinkToFit="1"/>
    </xf>
    <xf numFmtId="0" fontId="9" fillId="0" borderId="0" xfId="0" applyFont="1" applyBorder="1" applyProtection="1">
      <alignment vertical="center"/>
    </xf>
    <xf numFmtId="179" fontId="9" fillId="0" borderId="0" xfId="0" applyNumberFormat="1" applyFont="1" applyFill="1" applyBorder="1" applyAlignment="1" applyProtection="1">
      <alignment horizontal="center" vertical="center"/>
    </xf>
    <xf numFmtId="0" fontId="5" fillId="0" borderId="0" xfId="0" applyFont="1" applyBorder="1" applyAlignment="1" applyProtection="1">
      <alignment horizontal="left" vertical="top"/>
    </xf>
    <xf numFmtId="180" fontId="14" fillId="0" borderId="21" xfId="0" applyNumberFormat="1" applyFont="1" applyFill="1" applyBorder="1" applyAlignment="1" applyProtection="1">
      <alignment horizontal="center" vertical="center"/>
    </xf>
    <xf numFmtId="180" fontId="5" fillId="0" borderId="21" xfId="0" applyNumberFormat="1" applyFont="1" applyBorder="1" applyAlignment="1" applyProtection="1">
      <alignment horizontal="right" vertical="center"/>
    </xf>
    <xf numFmtId="0" fontId="5" fillId="0" borderId="0" xfId="0" applyFont="1" applyBorder="1" applyAlignment="1" applyProtection="1">
      <alignment horizontal="left" vertical="center" shrinkToFit="1"/>
    </xf>
    <xf numFmtId="180" fontId="5" fillId="0" borderId="21" xfId="0" applyNumberFormat="1" applyFont="1" applyFill="1" applyBorder="1" applyAlignment="1" applyProtection="1">
      <alignment horizontal="right" vertical="center"/>
    </xf>
    <xf numFmtId="0" fontId="0" fillId="0" borderId="0" xfId="0" applyFill="1" applyBorder="1" applyAlignment="1" applyProtection="1">
      <alignment horizontal="center" vertical="center"/>
    </xf>
    <xf numFmtId="0" fontId="15" fillId="0" borderId="0" xfId="0" applyFont="1" applyFill="1" applyBorder="1" applyAlignment="1" applyProtection="1">
      <alignment horizontal="right" vertical="center"/>
    </xf>
    <xf numFmtId="176" fontId="14" fillId="0" borderId="0" xfId="0" applyNumberFormat="1" applyFont="1" applyFill="1" applyBorder="1" applyAlignment="1" applyProtection="1">
      <alignment horizontal="center" vertical="center"/>
    </xf>
    <xf numFmtId="0" fontId="7" fillId="0" borderId="0" xfId="0" applyFont="1" applyBorder="1" applyProtection="1">
      <alignment vertical="center"/>
    </xf>
    <xf numFmtId="0" fontId="5" fillId="0" borderId="12" xfId="0" applyFont="1" applyBorder="1" applyAlignment="1" applyProtection="1">
      <alignment vertical="top" wrapText="1"/>
    </xf>
    <xf numFmtId="49" fontId="5" fillId="0" borderId="0" xfId="0" applyNumberFormat="1" applyFont="1" applyBorder="1" applyAlignment="1" applyProtection="1">
      <alignment horizontal="right" vertical="center"/>
    </xf>
    <xf numFmtId="180" fontId="5" fillId="0" borderId="0" xfId="0" applyNumberFormat="1" applyFont="1" applyBorder="1" applyProtection="1">
      <alignment vertical="center"/>
    </xf>
    <xf numFmtId="0" fontId="7" fillId="0" borderId="0" xfId="0" applyFont="1" applyFill="1" applyBorder="1" applyProtection="1">
      <alignment vertical="center"/>
    </xf>
    <xf numFmtId="180" fontId="5" fillId="0" borderId="0" xfId="0" applyNumberFormat="1" applyFont="1" applyFill="1" applyBorder="1" applyAlignment="1" applyProtection="1">
      <alignment horizontal="center" vertical="center"/>
    </xf>
    <xf numFmtId="0" fontId="5" fillId="0" borderId="12" xfId="0" applyFont="1" applyFill="1" applyBorder="1" applyAlignment="1" applyProtection="1">
      <alignment vertical="center" shrinkToFit="1"/>
    </xf>
    <xf numFmtId="0" fontId="15" fillId="0" borderId="0" xfId="0" applyFont="1" applyBorder="1" applyAlignment="1" applyProtection="1">
      <alignment vertical="center"/>
    </xf>
    <xf numFmtId="178" fontId="5" fillId="0" borderId="0" xfId="0" applyNumberFormat="1" applyFont="1" applyBorder="1" applyAlignment="1" applyProtection="1">
      <alignment horizontal="center" vertical="center"/>
    </xf>
    <xf numFmtId="181" fontId="5" fillId="0" borderId="24" xfId="0" applyNumberFormat="1" applyFont="1" applyBorder="1" applyAlignment="1" applyProtection="1">
      <alignment horizontal="right" vertical="center"/>
    </xf>
    <xf numFmtId="0" fontId="5" fillId="0" borderId="22" xfId="0" applyFont="1" applyFill="1" applyBorder="1" applyProtection="1">
      <alignment vertical="center"/>
    </xf>
    <xf numFmtId="0" fontId="5" fillId="0" borderId="14" xfId="0" applyFont="1" applyFill="1" applyBorder="1" applyProtection="1">
      <alignment vertical="center"/>
    </xf>
    <xf numFmtId="0" fontId="5" fillId="0" borderId="14" xfId="0" applyFont="1" applyBorder="1" applyProtection="1">
      <alignment vertical="center"/>
    </xf>
    <xf numFmtId="0" fontId="5" fillId="0" borderId="15" xfId="0" applyFont="1" applyFill="1" applyBorder="1" applyProtection="1">
      <alignment vertical="center"/>
    </xf>
    <xf numFmtId="0" fontId="0" fillId="0" borderId="31" xfId="0" applyBorder="1" applyProtection="1">
      <alignment vertical="center"/>
    </xf>
    <xf numFmtId="0" fontId="9" fillId="0" borderId="16" xfId="0" applyFont="1" applyBorder="1" applyAlignment="1" applyProtection="1">
      <alignment horizontal="center" vertical="center" wrapText="1"/>
    </xf>
    <xf numFmtId="0" fontId="0" fillId="0" borderId="19" xfId="0" applyBorder="1" applyProtection="1">
      <alignment vertical="center"/>
    </xf>
    <xf numFmtId="0" fontId="20" fillId="0" borderId="0" xfId="0" applyFont="1" applyBorder="1" applyAlignment="1" applyProtection="1">
      <alignment horizontal="right"/>
    </xf>
    <xf numFmtId="178" fontId="5" fillId="0" borderId="24" xfId="0" applyNumberFormat="1" applyFont="1" applyFill="1" applyBorder="1" applyProtection="1">
      <alignment vertical="center"/>
    </xf>
    <xf numFmtId="0" fontId="9" fillId="0" borderId="0" xfId="0" applyFont="1" applyBorder="1" applyAlignment="1" applyProtection="1">
      <alignment vertical="center" shrinkToFit="1"/>
    </xf>
    <xf numFmtId="0" fontId="20" fillId="0" borderId="0" xfId="0" applyFont="1" applyBorder="1" applyAlignment="1" applyProtection="1"/>
    <xf numFmtId="0" fontId="11" fillId="0" borderId="0" xfId="0" applyFont="1" applyBorder="1" applyAlignment="1" applyProtection="1">
      <alignment vertical="center"/>
    </xf>
    <xf numFmtId="176" fontId="20" fillId="0" borderId="0" xfId="0" applyNumberFormat="1" applyFont="1" applyBorder="1" applyAlignment="1" applyProtection="1">
      <alignment horizontal="right"/>
    </xf>
    <xf numFmtId="179" fontId="5" fillId="0" borderId="24" xfId="0" applyNumberFormat="1" applyFont="1" applyBorder="1" applyAlignment="1" applyProtection="1">
      <alignment horizontal="right" vertical="center"/>
    </xf>
    <xf numFmtId="179" fontId="5" fillId="0" borderId="24" xfId="0" applyNumberFormat="1" applyFont="1" applyBorder="1" applyAlignment="1" applyProtection="1">
      <alignment vertical="center"/>
    </xf>
    <xf numFmtId="0" fontId="20" fillId="0" borderId="0" xfId="0" applyFont="1" applyBorder="1" applyAlignment="1" applyProtection="1">
      <alignment horizontal="center" vertical="center"/>
    </xf>
    <xf numFmtId="180" fontId="5" fillId="0" borderId="0" xfId="0" applyNumberFormat="1" applyFont="1" applyBorder="1" applyAlignment="1" applyProtection="1">
      <alignment horizontal="center" vertical="center"/>
    </xf>
    <xf numFmtId="0" fontId="9" fillId="0" borderId="0" xfId="0" applyFont="1" applyBorder="1" applyAlignment="1" applyProtection="1">
      <alignment vertical="center"/>
    </xf>
    <xf numFmtId="178" fontId="5" fillId="0" borderId="21" xfId="0" applyNumberFormat="1" applyFont="1" applyBorder="1" applyProtection="1">
      <alignment vertical="center"/>
    </xf>
    <xf numFmtId="0" fontId="66" fillId="0" borderId="0" xfId="0" applyFont="1" applyBorder="1" applyProtection="1">
      <alignment vertical="center"/>
    </xf>
    <xf numFmtId="0" fontId="11" fillId="0" borderId="0" xfId="0" applyFont="1" applyBorder="1" applyAlignment="1" applyProtection="1">
      <alignment horizontal="left" vertical="center"/>
    </xf>
    <xf numFmtId="0" fontId="11" fillId="0" borderId="12" xfId="0" applyFont="1" applyBorder="1" applyAlignment="1" applyProtection="1">
      <alignment horizontal="left" vertical="center"/>
    </xf>
    <xf numFmtId="0" fontId="20" fillId="0" borderId="0" xfId="0" applyFont="1" applyBorder="1" applyProtection="1">
      <alignment vertical="center"/>
    </xf>
    <xf numFmtId="0" fontId="20" fillId="0" borderId="0" xfId="0" applyFont="1" applyBorder="1" applyAlignment="1" applyProtection="1">
      <alignment horizontal="right" vertical="center"/>
    </xf>
    <xf numFmtId="176" fontId="5" fillId="0" borderId="24" xfId="0" applyNumberFormat="1" applyFont="1" applyFill="1" applyBorder="1" applyProtection="1">
      <alignment vertical="center"/>
    </xf>
    <xf numFmtId="176" fontId="5" fillId="0" borderId="0" xfId="0" applyNumberFormat="1" applyFont="1" applyFill="1" applyBorder="1" applyProtection="1">
      <alignment vertical="center"/>
    </xf>
    <xf numFmtId="0" fontId="67" fillId="0" borderId="0" xfId="0" applyFont="1" applyBorder="1" applyAlignment="1" applyProtection="1"/>
    <xf numFmtId="0" fontId="5" fillId="0" borderId="0" xfId="0" applyFont="1" applyBorder="1" applyAlignment="1" applyProtection="1">
      <alignment horizontal="left"/>
    </xf>
    <xf numFmtId="0" fontId="11" fillId="0" borderId="0" xfId="0" applyFont="1" applyBorder="1" applyAlignment="1" applyProtection="1">
      <alignment vertical="center" shrinkToFit="1"/>
    </xf>
    <xf numFmtId="0" fontId="46" fillId="0" borderId="0" xfId="0" applyFont="1" applyBorder="1" applyAlignment="1" applyProtection="1"/>
    <xf numFmtId="0" fontId="16" fillId="0" borderId="0" xfId="0" applyFont="1" applyBorder="1" applyAlignment="1" applyProtection="1"/>
    <xf numFmtId="0" fontId="68" fillId="0" borderId="0" xfId="0" applyFont="1" applyBorder="1" applyProtection="1">
      <alignment vertical="center"/>
    </xf>
    <xf numFmtId="176" fontId="20" fillId="0" borderId="0" xfId="0" applyNumberFormat="1" applyFont="1" applyBorder="1" applyAlignment="1" applyProtection="1">
      <alignment horizontal="center" vertical="center"/>
    </xf>
    <xf numFmtId="183" fontId="5" fillId="0" borderId="0" xfId="0" applyNumberFormat="1" applyFont="1" applyFill="1" applyBorder="1" applyAlignment="1" applyProtection="1">
      <alignment vertical="center"/>
    </xf>
    <xf numFmtId="178" fontId="5" fillId="0" borderId="0" xfId="0" applyNumberFormat="1" applyFont="1" applyBorder="1" applyProtection="1">
      <alignment vertical="center"/>
    </xf>
    <xf numFmtId="0" fontId="5" fillId="0" borderId="0" xfId="0" applyFont="1" applyBorder="1" applyAlignment="1" applyProtection="1">
      <alignment horizontal="center" vertical="top"/>
    </xf>
    <xf numFmtId="185" fontId="5" fillId="0" borderId="21" xfId="0" applyNumberFormat="1" applyFont="1" applyBorder="1" applyAlignment="1" applyProtection="1">
      <alignment vertical="center"/>
    </xf>
    <xf numFmtId="185" fontId="5" fillId="0" borderId="0" xfId="0" applyNumberFormat="1" applyFont="1" applyBorder="1" applyAlignment="1" applyProtection="1">
      <alignment vertical="center" shrinkToFit="1"/>
    </xf>
    <xf numFmtId="0" fontId="5" fillId="0" borderId="22" xfId="0" applyFont="1" applyBorder="1" applyProtection="1">
      <alignment vertical="center"/>
    </xf>
    <xf numFmtId="0" fontId="5" fillId="0" borderId="14" xfId="0" applyFont="1" applyBorder="1" applyAlignment="1" applyProtection="1">
      <alignment vertical="center"/>
    </xf>
    <xf numFmtId="0" fontId="5" fillId="0" borderId="14" xfId="0" applyFont="1" applyBorder="1" applyAlignment="1" applyProtection="1">
      <alignment horizontal="left" vertical="top"/>
    </xf>
    <xf numFmtId="0" fontId="20" fillId="0" borderId="14" xfId="0" applyFont="1" applyBorder="1" applyAlignment="1" applyProtection="1">
      <alignment horizontal="right" vertical="center"/>
    </xf>
    <xf numFmtId="0" fontId="5" fillId="0" borderId="14" xfId="0" applyFont="1" applyBorder="1" applyAlignment="1" applyProtection="1">
      <alignment horizontal="right" vertical="center"/>
    </xf>
    <xf numFmtId="185" fontId="5" fillId="0" borderId="14" xfId="0" applyNumberFormat="1" applyFont="1" applyBorder="1" applyAlignment="1" applyProtection="1">
      <alignment horizontal="center" vertical="center"/>
    </xf>
    <xf numFmtId="0" fontId="5" fillId="0" borderId="15" xfId="0" applyFont="1" applyBorder="1" applyProtection="1">
      <alignment vertical="center"/>
    </xf>
    <xf numFmtId="0" fontId="0" fillId="0" borderId="12" xfId="0" applyBorder="1" applyProtection="1">
      <alignment vertical="center"/>
    </xf>
    <xf numFmtId="178" fontId="5" fillId="0" borderId="24" xfId="0" applyNumberFormat="1" applyFont="1" applyFill="1" applyBorder="1" applyAlignment="1" applyProtection="1">
      <alignment horizontal="right" vertical="center"/>
    </xf>
    <xf numFmtId="180" fontId="5" fillId="0" borderId="24" xfId="0" applyNumberFormat="1" applyFont="1" applyFill="1" applyBorder="1" applyAlignment="1" applyProtection="1">
      <alignment horizontal="right" vertical="center"/>
    </xf>
    <xf numFmtId="0" fontId="11" fillId="0" borderId="0" xfId="0" applyFont="1" applyFill="1" applyBorder="1" applyProtection="1">
      <alignment vertical="center"/>
    </xf>
    <xf numFmtId="0" fontId="0" fillId="0" borderId="0" xfId="0" applyBorder="1" applyAlignment="1" applyProtection="1">
      <alignment horizontal="left" vertical="center"/>
    </xf>
    <xf numFmtId="0" fontId="3" fillId="0" borderId="0" xfId="0" applyFont="1" applyBorder="1" applyAlignment="1" applyProtection="1">
      <alignment horizontal="left" vertical="center"/>
    </xf>
    <xf numFmtId="0" fontId="5" fillId="0" borderId="0" xfId="0" applyFont="1" applyBorder="1" applyAlignment="1" applyProtection="1">
      <alignment vertical="top"/>
    </xf>
    <xf numFmtId="180" fontId="5" fillId="0" borderId="0" xfId="0" applyNumberFormat="1" applyFont="1" applyFill="1" applyBorder="1" applyAlignment="1" applyProtection="1">
      <alignment horizontal="right" vertical="center"/>
    </xf>
    <xf numFmtId="0" fontId="9" fillId="0" borderId="0" xfId="0" applyFont="1" applyBorder="1" applyAlignment="1" applyProtection="1">
      <alignment horizontal="left" vertical="center" wrapText="1"/>
    </xf>
    <xf numFmtId="0" fontId="9" fillId="0" borderId="12" xfId="0" applyFont="1" applyBorder="1" applyAlignment="1" applyProtection="1">
      <alignment horizontal="left" vertical="center" wrapText="1"/>
    </xf>
    <xf numFmtId="0" fontId="11" fillId="0" borderId="0" xfId="0" applyFont="1" applyBorder="1" applyProtection="1">
      <alignment vertical="center"/>
    </xf>
    <xf numFmtId="0" fontId="18" fillId="0" borderId="0" xfId="0" applyFont="1" applyBorder="1" applyAlignment="1" applyProtection="1">
      <alignment horizontal="right" vertical="center"/>
    </xf>
    <xf numFmtId="179" fontId="14" fillId="0" borderId="21" xfId="0" applyNumberFormat="1" applyFont="1" applyBorder="1" applyAlignment="1" applyProtection="1">
      <alignment horizontal="center" vertical="center"/>
    </xf>
    <xf numFmtId="179" fontId="7" fillId="0" borderId="0" xfId="0" applyNumberFormat="1" applyFont="1" applyBorder="1" applyProtection="1">
      <alignment vertical="center"/>
    </xf>
    <xf numFmtId="0" fontId="11" fillId="0" borderId="19" xfId="0" applyFont="1" applyBorder="1" applyAlignment="1" applyProtection="1">
      <alignment horizontal="left" vertical="center" shrinkToFit="1"/>
    </xf>
    <xf numFmtId="0" fontId="3" fillId="0" borderId="0" xfId="0" applyFont="1" applyBorder="1" applyProtection="1">
      <alignment vertical="center"/>
    </xf>
    <xf numFmtId="0" fontId="0" fillId="0" borderId="14" xfId="0" applyBorder="1" applyProtection="1">
      <alignment vertical="center"/>
    </xf>
    <xf numFmtId="0" fontId="5" fillId="0" borderId="31" xfId="0" applyFont="1" applyBorder="1" applyProtection="1">
      <alignment vertical="center"/>
    </xf>
    <xf numFmtId="0" fontId="7" fillId="0" borderId="31" xfId="0" applyFont="1" applyBorder="1" applyAlignment="1" applyProtection="1">
      <alignment horizontal="right" vertical="center"/>
    </xf>
    <xf numFmtId="178" fontId="14" fillId="0" borderId="21" xfId="0" applyNumberFormat="1" applyFont="1" applyBorder="1" applyAlignment="1" applyProtection="1">
      <alignment horizontal="center" vertical="center" shrinkToFit="1"/>
    </xf>
    <xf numFmtId="180" fontId="5" fillId="25" borderId="32" xfId="0" applyNumberFormat="1" applyFont="1" applyFill="1" applyBorder="1" applyAlignment="1" applyProtection="1">
      <alignment horizontal="center" vertical="center" shrinkToFit="1"/>
      <protection locked="0"/>
    </xf>
    <xf numFmtId="180" fontId="5" fillId="25" borderId="33" xfId="0" applyNumberFormat="1" applyFont="1" applyFill="1" applyBorder="1" applyAlignment="1" applyProtection="1">
      <alignment horizontal="center" vertical="center" shrinkToFit="1"/>
      <protection locked="0"/>
    </xf>
    <xf numFmtId="0" fontId="67" fillId="0" borderId="0" xfId="0" applyFont="1" applyBorder="1" applyAlignment="1" applyProtection="1">
      <alignment shrinkToFit="1"/>
    </xf>
    <xf numFmtId="0" fontId="5" fillId="25" borderId="34" xfId="0" applyFont="1" applyFill="1" applyBorder="1" applyAlignment="1" applyProtection="1">
      <alignment horizontal="right" vertical="center"/>
      <protection locked="0"/>
    </xf>
    <xf numFmtId="0" fontId="5" fillId="25" borderId="35" xfId="0" applyFont="1" applyFill="1" applyBorder="1" applyAlignment="1" applyProtection="1">
      <alignment horizontal="right" vertical="center" shrinkToFit="1"/>
      <protection locked="0"/>
    </xf>
    <xf numFmtId="0" fontId="5" fillId="25" borderId="14" xfId="0" applyFont="1" applyFill="1" applyBorder="1" applyAlignment="1" applyProtection="1">
      <alignment horizontal="right" vertical="center"/>
      <protection locked="0"/>
    </xf>
    <xf numFmtId="0" fontId="5" fillId="25" borderId="14" xfId="0" applyFont="1" applyFill="1" applyBorder="1" applyAlignment="1" applyProtection="1">
      <alignment horizontal="right" vertical="center" shrinkToFit="1"/>
      <protection locked="0"/>
    </xf>
    <xf numFmtId="0" fontId="5" fillId="25" borderId="36" xfId="0" applyFont="1" applyFill="1" applyBorder="1" applyAlignment="1" applyProtection="1">
      <alignment horizontal="right" vertical="center" shrinkToFit="1"/>
      <protection locked="0"/>
    </xf>
    <xf numFmtId="0" fontId="5" fillId="0" borderId="30" xfId="0" applyFont="1" applyBorder="1" applyAlignment="1" applyProtection="1">
      <alignment vertical="center" shrinkToFit="1"/>
    </xf>
    <xf numFmtId="179" fontId="5" fillId="25" borderId="37" xfId="0" applyNumberFormat="1" applyFont="1" applyFill="1" applyBorder="1" applyAlignment="1" applyProtection="1">
      <alignment horizontal="center" vertical="center"/>
      <protection locked="0"/>
    </xf>
    <xf numFmtId="0" fontId="66" fillId="0" borderId="19" xfId="0" applyFont="1" applyBorder="1" applyAlignment="1" applyProtection="1">
      <alignment horizontal="center" vertical="center"/>
    </xf>
    <xf numFmtId="178" fontId="6" fillId="0" borderId="21" xfId="0" applyNumberFormat="1" applyFont="1" applyBorder="1" applyAlignment="1" applyProtection="1">
      <alignment horizontal="right" vertical="center"/>
    </xf>
    <xf numFmtId="176" fontId="5" fillId="0" borderId="21" xfId="0" applyNumberFormat="1" applyFont="1" applyBorder="1" applyAlignment="1" applyProtection="1">
      <alignment horizontal="right" vertical="center"/>
    </xf>
    <xf numFmtId="180" fontId="14" fillId="0" borderId="0" xfId="0" applyNumberFormat="1" applyFont="1" applyBorder="1" applyAlignment="1" applyProtection="1">
      <alignment horizontal="center" vertical="center"/>
    </xf>
    <xf numFmtId="180" fontId="5" fillId="0" borderId="24" xfId="0" applyNumberFormat="1" applyFont="1" applyFill="1" applyBorder="1" applyAlignment="1" applyProtection="1">
      <alignment vertical="center"/>
    </xf>
    <xf numFmtId="0" fontId="5" fillId="0" borderId="16" xfId="0" applyFont="1" applyBorder="1" applyAlignment="1" applyProtection="1">
      <alignment horizontal="center" vertical="center" wrapText="1" shrinkToFit="1"/>
    </xf>
    <xf numFmtId="0" fontId="5" fillId="0" borderId="39" xfId="0" applyFont="1" applyBorder="1" applyAlignment="1" applyProtection="1">
      <alignment horizontal="center" vertical="center" shrinkToFit="1"/>
    </xf>
    <xf numFmtId="0" fontId="5" fillId="0" borderId="35" xfId="0" applyFont="1" applyBorder="1" applyAlignment="1" applyProtection="1">
      <alignment horizontal="left" vertical="center" shrinkToFit="1"/>
    </xf>
    <xf numFmtId="0" fontId="5" fillId="0" borderId="40" xfId="0" applyFont="1" applyBorder="1" applyAlignment="1" applyProtection="1">
      <alignment horizontal="left" vertical="center" shrinkToFit="1"/>
    </xf>
    <xf numFmtId="0" fontId="5" fillId="0" borderId="10" xfId="0" applyFont="1" applyBorder="1" applyAlignment="1" applyProtection="1">
      <alignment horizontal="center" vertical="center" shrinkToFit="1"/>
    </xf>
    <xf numFmtId="0" fontId="5" fillId="0" borderId="24" xfId="0" applyFont="1" applyBorder="1" applyAlignment="1" applyProtection="1">
      <alignment horizontal="center" vertical="center"/>
    </xf>
    <xf numFmtId="0" fontId="5" fillId="0" borderId="14" xfId="0" applyFont="1" applyBorder="1" applyAlignment="1" applyProtection="1">
      <alignment horizontal="left" vertical="center" shrinkToFit="1"/>
    </xf>
    <xf numFmtId="0" fontId="5" fillId="26" borderId="36" xfId="0" applyFont="1" applyFill="1" applyBorder="1" applyProtection="1">
      <alignment vertical="center"/>
    </xf>
    <xf numFmtId="0" fontId="5" fillId="26" borderId="41" xfId="0" applyFont="1" applyFill="1" applyBorder="1" applyProtection="1">
      <alignment vertical="center"/>
    </xf>
    <xf numFmtId="0" fontId="0" fillId="0" borderId="0" xfId="0" applyAlignment="1" applyProtection="1">
      <alignment vertical="center" shrinkToFit="1"/>
    </xf>
    <xf numFmtId="0" fontId="25" fillId="0" borderId="24" xfId="0" applyFont="1" applyBorder="1" applyAlignment="1" applyProtection="1">
      <alignment horizontal="center" vertical="center" wrapText="1"/>
    </xf>
    <xf numFmtId="180" fontId="7" fillId="0" borderId="24" xfId="0" applyNumberFormat="1" applyFont="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0" xfId="0" applyAlignment="1" applyProtection="1">
      <alignment horizontal="center" vertical="center"/>
    </xf>
    <xf numFmtId="0" fontId="18" fillId="0" borderId="42" xfId="0" applyFont="1" applyBorder="1" applyAlignment="1" applyProtection="1">
      <alignment horizontal="center" vertical="center" wrapText="1"/>
    </xf>
    <xf numFmtId="178" fontId="7" fillId="0" borderId="42" xfId="0" applyNumberFormat="1" applyFont="1" applyBorder="1" applyAlignment="1" applyProtection="1">
      <alignment horizontal="center" vertical="center" wrapText="1"/>
    </xf>
    <xf numFmtId="0" fontId="5" fillId="0" borderId="42" xfId="0" applyFont="1" applyBorder="1" applyAlignment="1" applyProtection="1">
      <alignment horizontal="center" vertical="center" wrapText="1"/>
    </xf>
    <xf numFmtId="0" fontId="5" fillId="0" borderId="35" xfId="0" applyFont="1" applyBorder="1" applyAlignment="1" applyProtection="1">
      <alignment horizontal="center" vertical="center"/>
      <protection locked="0"/>
    </xf>
    <xf numFmtId="0" fontId="5" fillId="0" borderId="19" xfId="0" applyFont="1" applyBorder="1" applyAlignment="1" applyProtection="1">
      <alignment vertical="center"/>
    </xf>
    <xf numFmtId="0" fontId="5" fillId="0" borderId="12" xfId="0" applyFont="1" applyBorder="1" applyAlignment="1" applyProtection="1">
      <alignment vertical="center"/>
    </xf>
    <xf numFmtId="0" fontId="69" fillId="0" borderId="0" xfId="0" applyFont="1" applyBorder="1" applyAlignment="1" applyProtection="1">
      <alignment horizontal="left" vertical="center" readingOrder="1"/>
    </xf>
    <xf numFmtId="182" fontId="5" fillId="0" borderId="0" xfId="0" applyNumberFormat="1" applyFont="1" applyBorder="1" applyAlignment="1" applyProtection="1">
      <alignment horizontal="center" vertical="center"/>
    </xf>
    <xf numFmtId="0" fontId="8" fillId="0" borderId="0" xfId="0" applyFont="1" applyBorder="1" applyProtection="1">
      <alignment vertical="center"/>
    </xf>
    <xf numFmtId="0" fontId="20" fillId="0" borderId="0" xfId="0" applyFont="1" applyFill="1" applyBorder="1" applyAlignment="1" applyProtection="1">
      <alignment horizontal="right" vertical="center"/>
    </xf>
    <xf numFmtId="176" fontId="20" fillId="0" borderId="0" xfId="0" applyNumberFormat="1" applyFont="1" applyFill="1" applyBorder="1" applyAlignment="1" applyProtection="1">
      <alignment horizontal="right" vertical="center"/>
    </xf>
    <xf numFmtId="180" fontId="7" fillId="0" borderId="0" xfId="0" applyNumberFormat="1" applyFont="1" applyFill="1" applyBorder="1" applyAlignment="1" applyProtection="1">
      <alignment horizontal="center" vertical="center"/>
    </xf>
    <xf numFmtId="178" fontId="7" fillId="0" borderId="0" xfId="0" applyNumberFormat="1" applyFont="1" applyBorder="1" applyProtection="1">
      <alignment vertical="center"/>
    </xf>
    <xf numFmtId="0" fontId="0" fillId="0" borderId="22" xfId="0" applyBorder="1" applyProtection="1">
      <alignment vertical="center"/>
    </xf>
    <xf numFmtId="0" fontId="0" fillId="0" borderId="15" xfId="0" applyBorder="1" applyProtection="1">
      <alignment vertical="center"/>
    </xf>
    <xf numFmtId="0" fontId="5" fillId="0" borderId="43" xfId="0" applyFont="1" applyBorder="1" applyProtection="1">
      <alignment vertical="center"/>
    </xf>
    <xf numFmtId="0" fontId="20" fillId="0" borderId="0" xfId="0" applyFont="1" applyBorder="1" applyAlignment="1" applyProtection="1">
      <alignment vertical="top"/>
    </xf>
    <xf numFmtId="176" fontId="20" fillId="0" borderId="0" xfId="0" applyNumberFormat="1" applyFont="1" applyBorder="1" applyAlignment="1" applyProtection="1">
      <alignment horizontal="right" vertical="top"/>
    </xf>
    <xf numFmtId="0" fontId="9" fillId="0" borderId="0" xfId="0" applyFont="1" applyBorder="1" applyAlignment="1" applyProtection="1">
      <alignment horizontal="left" vertical="center" shrinkToFit="1"/>
    </xf>
    <xf numFmtId="0" fontId="9" fillId="0" borderId="12" xfId="0" applyFont="1" applyBorder="1" applyAlignment="1" applyProtection="1">
      <alignment horizontal="left" vertical="center" shrinkToFit="1"/>
    </xf>
    <xf numFmtId="178" fontId="0" fillId="0" borderId="0" xfId="0" applyNumberFormat="1" applyFill="1" applyBorder="1" applyAlignment="1" applyProtection="1">
      <alignment horizontal="right" vertical="center"/>
    </xf>
    <xf numFmtId="0" fontId="11" fillId="0" borderId="0" xfId="0" applyFont="1" applyBorder="1" applyAlignment="1" applyProtection="1">
      <alignment horizontal="right" vertical="center"/>
    </xf>
    <xf numFmtId="0" fontId="0" fillId="0" borderId="0" xfId="0" applyBorder="1" applyAlignment="1" applyProtection="1">
      <alignment horizontal="right" vertical="center"/>
    </xf>
    <xf numFmtId="0" fontId="24" fillId="0" borderId="0" xfId="0" applyFont="1" applyBorder="1" applyProtection="1">
      <alignment vertical="center"/>
    </xf>
    <xf numFmtId="176" fontId="20" fillId="0" borderId="0" xfId="0" applyNumberFormat="1" applyFont="1" applyBorder="1" applyAlignment="1" applyProtection="1">
      <alignment horizontal="right" vertical="center"/>
    </xf>
    <xf numFmtId="0" fontId="9" fillId="0" borderId="12" xfId="0" applyFont="1" applyBorder="1" applyProtection="1">
      <alignment vertical="center"/>
    </xf>
    <xf numFmtId="0" fontId="20" fillId="0" borderId="0" xfId="0" applyFont="1" applyBorder="1" applyAlignment="1" applyProtection="1">
      <alignment vertical="center"/>
    </xf>
    <xf numFmtId="0" fontId="9" fillId="0" borderId="12" xfId="0" applyFont="1" applyBorder="1" applyAlignment="1" applyProtection="1">
      <alignment vertical="center" shrinkToFit="1"/>
    </xf>
    <xf numFmtId="176" fontId="20" fillId="0" borderId="0" xfId="0" applyNumberFormat="1" applyFont="1" applyFill="1" applyBorder="1" applyAlignment="1" applyProtection="1">
      <alignment horizontal="right"/>
    </xf>
    <xf numFmtId="0" fontId="11" fillId="0" borderId="0" xfId="0" applyFont="1" applyFill="1" applyBorder="1" applyAlignment="1" applyProtection="1">
      <alignment vertical="center" shrinkToFit="1"/>
    </xf>
    <xf numFmtId="0" fontId="5" fillId="0" borderId="0" xfId="0" applyFont="1" applyBorder="1" applyAlignment="1" applyProtection="1">
      <alignment vertical="center" wrapText="1"/>
    </xf>
    <xf numFmtId="183" fontId="5" fillId="0" borderId="34" xfId="0" applyNumberFormat="1" applyFont="1" applyFill="1" applyBorder="1" applyAlignment="1" applyProtection="1">
      <alignment vertical="center"/>
    </xf>
    <xf numFmtId="183" fontId="5" fillId="0" borderId="44" xfId="0" applyNumberFormat="1" applyFont="1" applyFill="1" applyBorder="1" applyAlignment="1" applyProtection="1">
      <alignment vertical="center"/>
    </xf>
    <xf numFmtId="0" fontId="9" fillId="0" borderId="45" xfId="0" applyFont="1" applyBorder="1" applyAlignment="1" applyProtection="1">
      <alignment horizontal="center" vertical="center" shrinkToFit="1"/>
    </xf>
    <xf numFmtId="0" fontId="0" fillId="0" borderId="0" xfId="0" applyFont="1" applyBorder="1" applyProtection="1">
      <alignment vertical="center"/>
    </xf>
    <xf numFmtId="0" fontId="5" fillId="0" borderId="19" xfId="0" applyFont="1" applyBorder="1" applyAlignment="1" applyProtection="1">
      <alignment horizontal="left" vertical="center"/>
    </xf>
    <xf numFmtId="193" fontId="5" fillId="0" borderId="0" xfId="28" applyNumberFormat="1" applyFont="1" applyBorder="1" applyAlignment="1" applyProtection="1">
      <alignment horizontal="center" vertical="center"/>
    </xf>
    <xf numFmtId="191" fontId="5" fillId="0" borderId="0" xfId="28" applyNumberFormat="1" applyFont="1" applyBorder="1" applyAlignment="1" applyProtection="1">
      <alignment horizontal="left" vertical="center"/>
    </xf>
    <xf numFmtId="0" fontId="0" fillId="0" borderId="0" xfId="0" applyBorder="1" applyAlignment="1" applyProtection="1">
      <alignment vertical="center"/>
    </xf>
    <xf numFmtId="185" fontId="5" fillId="0" borderId="0" xfId="28" applyNumberFormat="1" applyFont="1" applyBorder="1" applyAlignment="1" applyProtection="1">
      <alignment horizontal="right"/>
    </xf>
    <xf numFmtId="0" fontId="54" fillId="0" borderId="12" xfId="0" applyFont="1" applyBorder="1" applyAlignment="1" applyProtection="1">
      <alignment vertical="center" shrinkToFit="1"/>
    </xf>
    <xf numFmtId="189" fontId="14" fillId="0" borderId="0" xfId="28" applyNumberFormat="1" applyFont="1" applyBorder="1" applyAlignment="1" applyProtection="1">
      <alignment horizontal="center" vertical="center"/>
    </xf>
    <xf numFmtId="38" fontId="9" fillId="0" borderId="19" xfId="34" applyFont="1" applyBorder="1" applyAlignment="1" applyProtection="1">
      <alignment vertical="center" shrinkToFit="1"/>
    </xf>
    <xf numFmtId="0" fontId="14" fillId="0" borderId="0" xfId="0" applyFont="1" applyBorder="1" applyAlignment="1" applyProtection="1">
      <alignment vertical="center" shrinkToFit="1"/>
    </xf>
    <xf numFmtId="0" fontId="5" fillId="0" borderId="0" xfId="0" applyFont="1" applyAlignment="1" applyProtection="1">
      <alignment horizontal="center" vertical="center"/>
    </xf>
    <xf numFmtId="189" fontId="5" fillId="0" borderId="21" xfId="28" applyNumberFormat="1" applyFont="1" applyBorder="1" applyAlignment="1" applyProtection="1">
      <alignment horizontal="center" vertical="center"/>
    </xf>
    <xf numFmtId="0" fontId="21" fillId="0" borderId="0" xfId="0" applyFont="1" applyBorder="1" applyProtection="1">
      <alignment vertical="center"/>
    </xf>
    <xf numFmtId="38" fontId="9" fillId="0" borderId="0" xfId="34" applyFont="1" applyBorder="1" applyAlignment="1" applyProtection="1">
      <alignment vertical="center" shrinkToFit="1"/>
    </xf>
    <xf numFmtId="0" fontId="3" fillId="0" borderId="12" xfId="0" applyFont="1" applyBorder="1" applyAlignment="1" applyProtection="1">
      <alignment vertical="center" shrinkToFit="1"/>
    </xf>
    <xf numFmtId="0" fontId="5" fillId="0" borderId="0" xfId="0" applyFont="1" applyFill="1" applyBorder="1" applyAlignment="1" applyProtection="1">
      <alignment vertical="center" shrinkToFit="1"/>
    </xf>
    <xf numFmtId="179" fontId="5" fillId="0" borderId="0" xfId="0" applyNumberFormat="1" applyFont="1" applyFill="1" applyBorder="1" applyAlignment="1" applyProtection="1">
      <alignment vertical="center"/>
    </xf>
    <xf numFmtId="189" fontId="5" fillId="0" borderId="0" xfId="28" applyNumberFormat="1" applyFont="1" applyBorder="1" applyAlignment="1" applyProtection="1">
      <alignment horizontal="center" vertical="center"/>
    </xf>
    <xf numFmtId="192" fontId="9" fillId="26" borderId="46" xfId="0" applyNumberFormat="1" applyFont="1" applyFill="1" applyBorder="1" applyAlignment="1" applyProtection="1">
      <alignment horizontal="right" vertical="top" wrapText="1"/>
    </xf>
    <xf numFmtId="190" fontId="9" fillId="26" borderId="47" xfId="0" applyNumberFormat="1" applyFont="1" applyFill="1" applyBorder="1" applyAlignment="1" applyProtection="1">
      <alignment horizontal="left" vertical="top" wrapText="1"/>
    </xf>
    <xf numFmtId="0" fontId="9" fillId="0" borderId="24" xfId="0" applyFont="1" applyBorder="1" applyAlignment="1" applyProtection="1">
      <alignment horizontal="center" vertical="center" wrapText="1" shrinkToFit="1"/>
    </xf>
    <xf numFmtId="188" fontId="9" fillId="0" borderId="48" xfId="0" applyNumberFormat="1" applyFont="1" applyBorder="1" applyAlignment="1" applyProtection="1">
      <alignment horizontal="center" vertical="center" shrinkToFit="1"/>
    </xf>
    <xf numFmtId="0" fontId="5" fillId="0" borderId="0" xfId="0" applyFont="1" applyFill="1" applyBorder="1" applyAlignment="1" applyProtection="1">
      <alignment horizontal="right" vertical="center" shrinkToFit="1"/>
    </xf>
    <xf numFmtId="0" fontId="0" fillId="0" borderId="0" xfId="0" applyFill="1" applyBorder="1" applyAlignment="1" applyProtection="1">
      <alignment horizontal="right" vertical="center"/>
    </xf>
    <xf numFmtId="187" fontId="25" fillId="0" borderId="0" xfId="0" applyNumberFormat="1" applyFont="1" applyFill="1" applyBorder="1" applyAlignment="1" applyProtection="1">
      <alignment horizontal="right" vertical="center"/>
    </xf>
    <xf numFmtId="0" fontId="25" fillId="0" borderId="0" xfId="0" applyFont="1" applyBorder="1" applyAlignment="1" applyProtection="1">
      <alignment horizontal="right" vertical="center"/>
    </xf>
    <xf numFmtId="0" fontId="25" fillId="0" borderId="0" xfId="0" applyFont="1" applyFill="1" applyBorder="1" applyAlignment="1" applyProtection="1">
      <alignment horizontal="right" vertical="center"/>
    </xf>
    <xf numFmtId="0" fontId="5" fillId="0" borderId="14" xfId="0" applyFont="1" applyFill="1" applyBorder="1" applyAlignment="1" applyProtection="1">
      <alignment vertical="center" wrapText="1"/>
    </xf>
    <xf numFmtId="0" fontId="0" fillId="0" borderId="31" xfId="0" applyBorder="1" applyAlignment="1" applyProtection="1">
      <alignment vertical="center" wrapText="1"/>
    </xf>
    <xf numFmtId="0" fontId="58" fillId="26" borderId="35" xfId="0" applyFont="1" applyFill="1" applyBorder="1" applyAlignment="1" applyProtection="1">
      <alignment vertical="center"/>
    </xf>
    <xf numFmtId="0" fontId="58" fillId="26" borderId="48" xfId="0" applyFont="1" applyFill="1" applyBorder="1" applyAlignment="1" applyProtection="1">
      <alignment vertical="center"/>
    </xf>
    <xf numFmtId="0" fontId="16" fillId="26" borderId="10" xfId="0" applyFont="1" applyFill="1" applyBorder="1" applyAlignment="1" applyProtection="1">
      <alignment horizontal="left" vertical="center"/>
    </xf>
    <xf numFmtId="0" fontId="5" fillId="0" borderId="49" xfId="0" applyFont="1" applyBorder="1" applyAlignment="1" applyProtection="1">
      <alignment horizontal="center" vertical="center"/>
    </xf>
    <xf numFmtId="179" fontId="5" fillId="25" borderId="30" xfId="0" applyNumberFormat="1" applyFont="1" applyFill="1" applyBorder="1" applyAlignment="1" applyProtection="1">
      <alignment horizontal="center" vertical="center"/>
      <protection locked="0"/>
    </xf>
    <xf numFmtId="0" fontId="5" fillId="0" borderId="26" xfId="0" applyFont="1" applyBorder="1" applyAlignment="1" applyProtection="1">
      <alignment horizontal="center" vertical="center" wrapText="1" shrinkToFit="1"/>
    </xf>
    <xf numFmtId="31" fontId="5" fillId="27" borderId="18" xfId="0" applyNumberFormat="1" applyFont="1" applyFill="1" applyBorder="1" applyAlignment="1" applyProtection="1">
      <alignment horizontal="center" vertical="center"/>
      <protection locked="0"/>
    </xf>
    <xf numFmtId="0" fontId="5" fillId="27" borderId="50" xfId="0" applyFont="1" applyFill="1" applyBorder="1" applyAlignment="1" applyProtection="1">
      <alignment horizontal="center" vertical="center"/>
      <protection locked="0"/>
    </xf>
    <xf numFmtId="0" fontId="5" fillId="27" borderId="51" xfId="0" applyFont="1" applyFill="1" applyBorder="1" applyAlignment="1" applyProtection="1">
      <alignment horizontal="center" vertical="center"/>
      <protection locked="0"/>
    </xf>
    <xf numFmtId="0" fontId="51" fillId="0" borderId="0" xfId="0" applyFont="1" applyBorder="1" applyProtection="1">
      <alignment vertical="center"/>
    </xf>
    <xf numFmtId="0" fontId="20" fillId="0" borderId="0" xfId="0" applyFont="1" applyBorder="1" applyAlignment="1" applyProtection="1">
      <alignment horizontal="center" vertical="top" wrapText="1"/>
    </xf>
    <xf numFmtId="0" fontId="9" fillId="0" borderId="24" xfId="0" applyFont="1" applyBorder="1" applyAlignment="1" applyProtection="1">
      <alignment horizontal="center" vertical="center" shrinkToFit="1"/>
    </xf>
    <xf numFmtId="0" fontId="5" fillId="0" borderId="0" xfId="0" applyFont="1" applyBorder="1" applyAlignment="1" applyProtection="1">
      <alignment horizontal="left" vertical="center" wrapText="1"/>
    </xf>
    <xf numFmtId="0" fontId="5" fillId="0" borderId="24" xfId="0" applyFont="1" applyBorder="1" applyAlignment="1" applyProtection="1">
      <alignment horizontal="center" vertical="center" shrinkToFit="1"/>
    </xf>
    <xf numFmtId="0" fontId="5" fillId="0" borderId="36" xfId="0" applyFont="1" applyBorder="1" applyAlignment="1" applyProtection="1">
      <alignment horizontal="left" vertical="center" shrinkToFit="1"/>
    </xf>
    <xf numFmtId="0" fontId="0" fillId="0" borderId="0" xfId="0" applyBorder="1" applyAlignment="1" applyProtection="1">
      <alignment horizontal="center" vertical="center"/>
    </xf>
    <xf numFmtId="0" fontId="5" fillId="0" borderId="0" xfId="0" applyFont="1" applyBorder="1" applyAlignment="1" applyProtection="1">
      <alignment horizontal="center" vertical="center"/>
    </xf>
    <xf numFmtId="38" fontId="5" fillId="0" borderId="0" xfId="34" applyFont="1" applyBorder="1" applyAlignment="1" applyProtection="1">
      <alignment horizontal="right" vertical="center" shrinkToFit="1"/>
    </xf>
    <xf numFmtId="179" fontId="5" fillId="25" borderId="13" xfId="0" applyNumberFormat="1" applyFont="1" applyFill="1" applyBorder="1" applyAlignment="1" applyProtection="1">
      <alignment horizontal="center" vertical="center"/>
      <protection locked="0"/>
    </xf>
    <xf numFmtId="185" fontId="5" fillId="0" borderId="0" xfId="0" applyNumberFormat="1" applyFont="1" applyBorder="1" applyAlignment="1" applyProtection="1">
      <alignment horizontal="right" vertical="center"/>
    </xf>
    <xf numFmtId="0" fontId="5" fillId="0" borderId="0" xfId="0" applyFont="1" applyBorder="1" applyAlignment="1" applyProtection="1">
      <alignment horizontal="right" vertical="center"/>
    </xf>
    <xf numFmtId="187" fontId="5" fillId="25" borderId="38" xfId="0" applyNumberFormat="1" applyFont="1" applyFill="1" applyBorder="1" applyAlignment="1" applyProtection="1">
      <alignment horizontal="center" vertical="center"/>
      <protection locked="0"/>
    </xf>
    <xf numFmtId="179" fontId="5" fillId="25" borderId="38" xfId="0" applyNumberFormat="1" applyFont="1" applyFill="1" applyBorder="1" applyAlignment="1" applyProtection="1">
      <alignment horizontal="center" vertical="center"/>
      <protection locked="0"/>
    </xf>
    <xf numFmtId="179" fontId="5" fillId="25" borderId="26" xfId="0" applyNumberFormat="1" applyFont="1" applyFill="1" applyBorder="1" applyAlignment="1" applyProtection="1">
      <alignment horizontal="center" vertical="center"/>
      <protection locked="0"/>
    </xf>
    <xf numFmtId="0" fontId="3" fillId="0" borderId="0"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0" xfId="0" applyFont="1" applyBorder="1" applyAlignment="1" applyProtection="1">
      <alignment horizontal="left" vertical="center" shrinkToFit="1"/>
    </xf>
    <xf numFmtId="0" fontId="3" fillId="0" borderId="12" xfId="0" applyFont="1" applyBorder="1" applyAlignment="1" applyProtection="1">
      <alignment horizontal="left" vertical="center" shrinkToFit="1"/>
    </xf>
    <xf numFmtId="0" fontId="11" fillId="0" borderId="0" xfId="0" applyFont="1" applyBorder="1" applyAlignment="1" applyProtection="1">
      <alignment horizontal="left" vertical="center" shrinkToFit="1"/>
    </xf>
    <xf numFmtId="0" fontId="11" fillId="0" borderId="12" xfId="0" applyFont="1" applyBorder="1" applyAlignment="1" applyProtection="1">
      <alignment horizontal="left" vertical="center" shrinkToFit="1"/>
    </xf>
    <xf numFmtId="0" fontId="15" fillId="0" borderId="0" xfId="0" applyFont="1" applyBorder="1" applyAlignment="1" applyProtection="1">
      <alignment horizontal="right" vertical="center"/>
    </xf>
    <xf numFmtId="0" fontId="7" fillId="0" borderId="0" xfId="0" applyFont="1" applyBorder="1" applyAlignment="1" applyProtection="1">
      <alignment horizontal="center" vertical="center"/>
    </xf>
    <xf numFmtId="0" fontId="5" fillId="0" borderId="0" xfId="0" applyFont="1" applyBorder="1" applyAlignment="1" applyProtection="1">
      <alignment horizontal="right" vertical="top"/>
    </xf>
    <xf numFmtId="0" fontId="3" fillId="0" borderId="0" xfId="0" applyFont="1" applyBorder="1" applyAlignment="1" applyProtection="1">
      <alignment horizontal="left" vertical="center" wrapText="1"/>
    </xf>
    <xf numFmtId="0" fontId="5" fillId="0" borderId="29" xfId="0" applyFont="1" applyBorder="1" applyAlignment="1" applyProtection="1">
      <alignment horizontal="center" vertical="center" shrinkToFit="1"/>
    </xf>
    <xf numFmtId="0" fontId="11" fillId="0" borderId="0" xfId="0" applyFont="1" applyBorder="1" applyAlignment="1" applyProtection="1">
      <alignment horizontal="center" vertical="center"/>
    </xf>
    <xf numFmtId="0" fontId="11" fillId="0" borderId="12" xfId="0" applyFont="1" applyBorder="1" applyAlignment="1" applyProtection="1">
      <alignment horizontal="center" vertical="center"/>
    </xf>
    <xf numFmtId="0" fontId="11" fillId="0" borderId="0" xfId="0" applyFont="1" applyBorder="1" applyAlignment="1" applyProtection="1">
      <alignment horizontal="left" vertical="center" wrapText="1"/>
    </xf>
    <xf numFmtId="0" fontId="11" fillId="0" borderId="12" xfId="0" applyFont="1" applyBorder="1" applyAlignment="1" applyProtection="1">
      <alignment horizontal="left" vertical="center" wrapText="1"/>
    </xf>
    <xf numFmtId="0" fontId="5" fillId="0" borderId="0" xfId="0" applyFont="1" applyBorder="1" applyAlignment="1" applyProtection="1">
      <alignment horizontal="left" vertical="top" wrapText="1"/>
    </xf>
    <xf numFmtId="0" fontId="5" fillId="0" borderId="0" xfId="0" applyFont="1" applyFill="1" applyBorder="1" applyAlignment="1" applyProtection="1">
      <alignment horizontal="left" vertical="top" wrapText="1"/>
    </xf>
    <xf numFmtId="179" fontId="5" fillId="25" borderId="0" xfId="0" applyNumberFormat="1" applyFont="1" applyFill="1" applyBorder="1" applyAlignment="1" applyProtection="1">
      <alignment horizontal="center" vertical="center"/>
    </xf>
    <xf numFmtId="0" fontId="5" fillId="0" borderId="0" xfId="0" applyFont="1" applyBorder="1" applyAlignment="1" applyProtection="1">
      <alignment horizontal="left" vertical="center"/>
    </xf>
    <xf numFmtId="49" fontId="70" fillId="0" borderId="0" xfId="34" applyNumberFormat="1" applyFont="1" applyBorder="1" applyAlignment="1" applyProtection="1">
      <alignment horizontal="left" vertical="center" wrapText="1"/>
    </xf>
    <xf numFmtId="0" fontId="11" fillId="0" borderId="14" xfId="0" applyFont="1" applyBorder="1" applyAlignment="1" applyProtection="1">
      <alignment horizontal="center" vertical="center"/>
      <protection locked="0"/>
    </xf>
    <xf numFmtId="183" fontId="5" fillId="25" borderId="30" xfId="0" applyNumberFormat="1" applyFont="1" applyFill="1" applyBorder="1" applyAlignment="1" applyProtection="1">
      <alignment horizontal="center" vertical="center" shrinkToFit="1"/>
      <protection locked="0"/>
    </xf>
    <xf numFmtId="178" fontId="5" fillId="25" borderId="24" xfId="0" applyNumberFormat="1" applyFont="1" applyFill="1" applyBorder="1" applyAlignment="1" applyProtection="1">
      <alignment horizontal="right" vertical="center"/>
      <protection locked="0"/>
    </xf>
    <xf numFmtId="178" fontId="14" fillId="25" borderId="24" xfId="0" applyNumberFormat="1" applyFont="1" applyFill="1" applyBorder="1" applyAlignment="1" applyProtection="1">
      <alignment horizontal="right" vertical="center"/>
      <protection locked="0"/>
    </xf>
    <xf numFmtId="179" fontId="5" fillId="0" borderId="21" xfId="0" applyNumberFormat="1" applyFont="1" applyBorder="1" applyProtection="1">
      <alignment vertical="center"/>
    </xf>
    <xf numFmtId="0" fontId="64" fillId="26" borderId="46" xfId="0" applyFont="1" applyFill="1" applyBorder="1" applyAlignment="1" applyProtection="1">
      <alignment horizontal="center" vertical="center" shrinkToFit="1"/>
    </xf>
    <xf numFmtId="0" fontId="64" fillId="26" borderId="47" xfId="0" applyFont="1" applyFill="1" applyBorder="1" applyAlignment="1" applyProtection="1">
      <alignment horizontal="center" vertical="center" shrinkToFit="1"/>
    </xf>
    <xf numFmtId="0" fontId="5" fillId="0" borderId="23" xfId="0" applyFont="1" applyBorder="1" applyAlignment="1" applyProtection="1">
      <alignment horizontal="center" vertical="center" shrinkToFit="1"/>
    </xf>
    <xf numFmtId="0" fontId="5" fillId="0" borderId="75" xfId="0" applyFont="1" applyBorder="1" applyAlignment="1" applyProtection="1">
      <alignment horizontal="center" vertical="center" shrinkToFit="1"/>
    </xf>
    <xf numFmtId="0" fontId="64" fillId="26" borderId="20" xfId="0" applyFont="1" applyFill="1" applyBorder="1" applyAlignment="1" applyProtection="1">
      <alignment horizontal="center" vertical="top" shrinkToFit="1"/>
    </xf>
    <xf numFmtId="0" fontId="64" fillId="26" borderId="74" xfId="0" applyFont="1" applyFill="1" applyBorder="1" applyAlignment="1" applyProtection="1">
      <alignment horizontal="center" vertical="top" shrinkToFit="1"/>
    </xf>
    <xf numFmtId="0" fontId="18" fillId="0" borderId="23" xfId="0" applyFont="1" applyBorder="1" applyAlignment="1" applyProtection="1">
      <alignment horizontal="center" vertical="center"/>
    </xf>
    <xf numFmtId="0" fontId="18" fillId="0" borderId="55" xfId="0" applyFont="1" applyBorder="1" applyAlignment="1" applyProtection="1">
      <alignment horizontal="center" vertical="center"/>
    </xf>
    <xf numFmtId="0" fontId="18" fillId="0" borderId="24" xfId="0" applyFont="1" applyBorder="1" applyAlignment="1" applyProtection="1">
      <alignment horizontal="center" vertical="center" wrapText="1"/>
    </xf>
    <xf numFmtId="0" fontId="9" fillId="0" borderId="20" xfId="0" applyFont="1" applyBorder="1" applyAlignment="1" applyProtection="1">
      <alignment horizontal="center" vertical="center" shrinkToFit="1"/>
    </xf>
    <xf numFmtId="0" fontId="9" fillId="0" borderId="74" xfId="0" applyFont="1" applyBorder="1" applyAlignment="1" applyProtection="1">
      <alignment horizontal="center" vertical="center" shrinkToFit="1"/>
    </xf>
    <xf numFmtId="0" fontId="9" fillId="0" borderId="46" xfId="0" applyFont="1" applyBorder="1" applyAlignment="1" applyProtection="1">
      <alignment horizontal="center" vertical="center" shrinkToFit="1"/>
    </xf>
    <xf numFmtId="0" fontId="9" fillId="0" borderId="47" xfId="0" applyFont="1" applyBorder="1" applyAlignment="1" applyProtection="1">
      <alignment horizontal="center" vertical="center" shrinkToFit="1"/>
    </xf>
    <xf numFmtId="183" fontId="7" fillId="0" borderId="23" xfId="0" applyNumberFormat="1" applyFont="1" applyBorder="1" applyAlignment="1" applyProtection="1">
      <alignment horizontal="center" vertical="center" wrapText="1"/>
    </xf>
    <xf numFmtId="183" fontId="7" fillId="0" borderId="75" xfId="0" applyNumberFormat="1" applyFont="1" applyBorder="1" applyAlignment="1" applyProtection="1">
      <alignment horizontal="center" vertical="center" wrapText="1"/>
    </xf>
    <xf numFmtId="0" fontId="18" fillId="0" borderId="23" xfId="0" applyFont="1" applyBorder="1" applyAlignment="1" applyProtection="1">
      <alignment horizontal="center" vertical="center" wrapText="1"/>
    </xf>
    <xf numFmtId="0" fontId="18" fillId="0" borderId="75" xfId="0" applyFont="1" applyBorder="1" applyAlignment="1" applyProtection="1">
      <alignment horizontal="center" vertical="center" wrapText="1"/>
    </xf>
    <xf numFmtId="0" fontId="64" fillId="26" borderId="46" xfId="0" applyFont="1" applyFill="1" applyBorder="1" applyAlignment="1" applyProtection="1">
      <alignment horizontal="center" shrinkToFit="1"/>
    </xf>
    <xf numFmtId="0" fontId="64" fillId="26" borderId="47" xfId="0" applyFont="1" applyFill="1" applyBorder="1" applyAlignment="1" applyProtection="1">
      <alignment horizontal="center" shrinkToFit="1"/>
    </xf>
    <xf numFmtId="0" fontId="64" fillId="26" borderId="11" xfId="0" applyFont="1" applyFill="1" applyBorder="1" applyAlignment="1" applyProtection="1">
      <alignment horizontal="center" vertical="center" shrinkToFit="1"/>
    </xf>
    <xf numFmtId="0" fontId="64" fillId="26" borderId="12" xfId="0" applyFont="1" applyFill="1" applyBorder="1" applyAlignment="1" applyProtection="1">
      <alignment horizontal="center" vertical="center" shrinkToFit="1"/>
    </xf>
    <xf numFmtId="0" fontId="64" fillId="26" borderId="20" xfId="0" applyFont="1" applyFill="1" applyBorder="1" applyAlignment="1" applyProtection="1">
      <alignment horizontal="center" shrinkToFit="1"/>
    </xf>
    <xf numFmtId="0" fontId="64" fillId="26" borderId="74" xfId="0" applyFont="1" applyFill="1" applyBorder="1" applyAlignment="1" applyProtection="1">
      <alignment horizontal="center" shrinkToFit="1"/>
    </xf>
    <xf numFmtId="177" fontId="7" fillId="0" borderId="24" xfId="0" applyNumberFormat="1" applyFont="1" applyBorder="1" applyAlignment="1" applyProtection="1">
      <alignment horizontal="center" vertical="center"/>
    </xf>
    <xf numFmtId="0" fontId="62" fillId="0" borderId="20" xfId="0" applyFont="1" applyBorder="1" applyAlignment="1" applyProtection="1">
      <alignment horizontal="center" vertical="center" shrinkToFit="1"/>
    </xf>
    <xf numFmtId="0" fontId="62" fillId="0" borderId="74" xfId="0" applyFont="1" applyBorder="1" applyAlignment="1" applyProtection="1">
      <alignment horizontal="center" vertical="center" shrinkToFit="1"/>
    </xf>
    <xf numFmtId="0" fontId="62" fillId="0" borderId="46" xfId="0" applyFont="1" applyBorder="1" applyAlignment="1" applyProtection="1">
      <alignment horizontal="center" vertical="center" shrinkToFit="1"/>
    </xf>
    <xf numFmtId="0" fontId="62" fillId="0" borderId="47" xfId="0" applyFont="1" applyBorder="1" applyAlignment="1" applyProtection="1">
      <alignment horizontal="center" vertical="center" shrinkToFit="1"/>
    </xf>
    <xf numFmtId="0" fontId="17" fillId="0" borderId="24" xfId="0" applyFont="1" applyBorder="1" applyAlignment="1" applyProtection="1">
      <alignment horizontal="center" vertical="center"/>
    </xf>
    <xf numFmtId="194" fontId="71" fillId="0" borderId="64" xfId="0" applyNumberFormat="1" applyFont="1" applyBorder="1" applyAlignment="1" applyProtection="1">
      <alignment horizontal="center" vertical="center"/>
    </xf>
    <xf numFmtId="194" fontId="71" fillId="0" borderId="46" xfId="0" applyNumberFormat="1" applyFont="1" applyBorder="1" applyAlignment="1" applyProtection="1">
      <alignment horizontal="center" vertical="center"/>
    </xf>
    <xf numFmtId="0" fontId="5" fillId="0" borderId="70" xfId="0" applyFont="1" applyBorder="1" applyAlignment="1" applyProtection="1">
      <alignment horizontal="center" vertical="center" shrinkToFit="1"/>
    </xf>
    <xf numFmtId="0" fontId="5" fillId="0" borderId="55" xfId="0" applyFont="1" applyBorder="1" applyAlignment="1" applyProtection="1">
      <alignment horizontal="center" vertical="center" shrinkToFit="1"/>
    </xf>
    <xf numFmtId="0" fontId="0" fillId="25" borderId="64" xfId="0" applyFill="1" applyBorder="1" applyAlignment="1" applyProtection="1">
      <alignment horizontal="center" vertical="center" shrinkToFit="1"/>
      <protection locked="0"/>
    </xf>
    <xf numFmtId="0" fontId="0" fillId="25" borderId="31" xfId="0" applyFill="1" applyBorder="1" applyAlignment="1" applyProtection="1">
      <alignment horizontal="center" vertical="center" shrinkToFit="1"/>
      <protection locked="0"/>
    </xf>
    <xf numFmtId="0" fontId="0" fillId="25" borderId="65" xfId="0" applyFill="1" applyBorder="1" applyAlignment="1" applyProtection="1">
      <alignment horizontal="center" vertical="center" shrinkToFit="1"/>
      <protection locked="0"/>
    </xf>
    <xf numFmtId="0" fontId="0" fillId="25" borderId="46" xfId="0" applyFill="1" applyBorder="1" applyAlignment="1" applyProtection="1">
      <alignment horizontal="center" vertical="center" shrinkToFit="1"/>
      <protection locked="0"/>
    </xf>
    <xf numFmtId="0" fontId="0" fillId="25" borderId="44" xfId="0" applyFill="1" applyBorder="1" applyAlignment="1" applyProtection="1">
      <alignment horizontal="center" vertical="center" shrinkToFit="1"/>
      <protection locked="0"/>
    </xf>
    <xf numFmtId="0" fontId="0" fillId="25" borderId="47" xfId="0" applyFill="1" applyBorder="1" applyAlignment="1" applyProtection="1">
      <alignment horizontal="center" vertical="center" shrinkToFit="1"/>
      <protection locked="0"/>
    </xf>
    <xf numFmtId="0" fontId="9" fillId="26" borderId="20" xfId="0" applyFont="1" applyFill="1" applyBorder="1" applyAlignment="1" applyProtection="1">
      <alignment horizontal="center" vertical="center" shrinkToFit="1"/>
    </xf>
    <xf numFmtId="0" fontId="9" fillId="26" borderId="74" xfId="0" applyFont="1" applyFill="1" applyBorder="1" applyAlignment="1" applyProtection="1">
      <alignment horizontal="center" vertical="center" shrinkToFit="1"/>
    </xf>
    <xf numFmtId="0" fontId="9" fillId="0" borderId="24" xfId="0" applyFont="1" applyBorder="1" applyAlignment="1" applyProtection="1">
      <alignment horizontal="center" vertical="center" shrinkToFit="1"/>
    </xf>
    <xf numFmtId="0" fontId="9" fillId="0" borderId="37" xfId="0" applyFont="1" applyBorder="1" applyAlignment="1" applyProtection="1">
      <alignment horizontal="center" vertical="center" shrinkToFit="1"/>
    </xf>
    <xf numFmtId="177" fontId="7" fillId="0" borderId="24" xfId="0" applyNumberFormat="1" applyFont="1" applyBorder="1" applyAlignment="1" applyProtection="1">
      <alignment horizontal="center" vertical="center" wrapText="1"/>
    </xf>
    <xf numFmtId="0" fontId="5" fillId="0" borderId="23" xfId="0" applyFont="1" applyBorder="1" applyAlignment="1" applyProtection="1">
      <alignment horizontal="center" vertical="center" wrapText="1"/>
    </xf>
    <xf numFmtId="0" fontId="5" fillId="0" borderId="55" xfId="0" applyFont="1" applyBorder="1" applyAlignment="1" applyProtection="1">
      <alignment horizontal="center" vertical="center" wrapText="1"/>
    </xf>
    <xf numFmtId="0" fontId="5" fillId="0" borderId="20" xfId="0" applyFont="1" applyBorder="1" applyAlignment="1" applyProtection="1">
      <alignment horizontal="left" vertical="center" wrapText="1"/>
    </xf>
    <xf numFmtId="0" fontId="5" fillId="0" borderId="34" xfId="0" applyFont="1" applyBorder="1" applyAlignment="1" applyProtection="1">
      <alignment horizontal="left" vertical="center" wrapText="1"/>
    </xf>
    <xf numFmtId="0" fontId="5" fillId="0" borderId="71"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72" xfId="0" applyFont="1" applyBorder="1" applyAlignment="1" applyProtection="1">
      <alignment horizontal="left" vertical="center" wrapText="1"/>
    </xf>
    <xf numFmtId="0" fontId="5" fillId="0" borderId="46" xfId="0" applyFont="1" applyBorder="1" applyAlignment="1" applyProtection="1">
      <alignment horizontal="left" vertical="center" wrapText="1"/>
    </xf>
    <xf numFmtId="0" fontId="5" fillId="0" borderId="44" xfId="0" applyFont="1" applyBorder="1" applyAlignment="1" applyProtection="1">
      <alignment horizontal="left" vertical="center" wrapText="1"/>
    </xf>
    <xf numFmtId="0" fontId="5" fillId="0" borderId="62" xfId="0" applyFont="1" applyBorder="1" applyAlignment="1" applyProtection="1">
      <alignment horizontal="left" vertical="center" wrapText="1"/>
    </xf>
    <xf numFmtId="0" fontId="5" fillId="26" borderId="73" xfId="0" applyFont="1" applyFill="1" applyBorder="1" applyAlignment="1" applyProtection="1">
      <alignment horizontal="center" vertical="center" wrapText="1"/>
    </xf>
    <xf numFmtId="186" fontId="5" fillId="25" borderId="10" xfId="0" applyNumberFormat="1" applyFont="1" applyFill="1" applyBorder="1" applyAlignment="1" applyProtection="1">
      <alignment horizontal="left" vertical="top" shrinkToFit="1"/>
      <protection locked="0"/>
    </xf>
    <xf numFmtId="186" fontId="5" fillId="25" borderId="35" xfId="0" applyNumberFormat="1" applyFont="1" applyFill="1" applyBorder="1" applyAlignment="1" applyProtection="1">
      <alignment horizontal="left" vertical="top" shrinkToFit="1"/>
      <protection locked="0"/>
    </xf>
    <xf numFmtId="186" fontId="5" fillId="25" borderId="48" xfId="0" applyNumberFormat="1" applyFont="1" applyFill="1" applyBorder="1" applyAlignment="1" applyProtection="1">
      <alignment horizontal="left" vertical="top" shrinkToFit="1"/>
      <protection locked="0"/>
    </xf>
    <xf numFmtId="176" fontId="7" fillId="0" borderId="24" xfId="0" applyNumberFormat="1" applyFont="1" applyBorder="1" applyAlignment="1" applyProtection="1">
      <alignment horizontal="center" vertical="center"/>
    </xf>
    <xf numFmtId="0" fontId="5" fillId="0" borderId="24" xfId="0" applyFont="1" applyBorder="1" applyAlignment="1" applyProtection="1">
      <alignment horizontal="center" vertical="center" shrinkToFit="1"/>
    </xf>
    <xf numFmtId="0" fontId="9" fillId="26" borderId="46" xfId="0" applyFont="1" applyFill="1" applyBorder="1" applyAlignment="1" applyProtection="1">
      <alignment horizontal="center" vertical="center" shrinkToFit="1"/>
    </xf>
    <xf numFmtId="0" fontId="9" fillId="26" borderId="47" xfId="0" applyFont="1" applyFill="1" applyBorder="1" applyAlignment="1" applyProtection="1">
      <alignment horizontal="center" vertical="center" shrinkToFit="1"/>
    </xf>
    <xf numFmtId="180" fontId="7" fillId="0" borderId="23" xfId="0" applyNumberFormat="1" applyFont="1" applyBorder="1" applyAlignment="1" applyProtection="1">
      <alignment horizontal="center" vertical="center" wrapText="1"/>
    </xf>
    <xf numFmtId="180" fontId="7" fillId="0" borderId="55" xfId="0" applyNumberFormat="1" applyFont="1" applyBorder="1" applyAlignment="1" applyProtection="1">
      <alignment horizontal="center" vertical="center" wrapText="1"/>
    </xf>
    <xf numFmtId="0" fontId="0" fillId="0" borderId="64" xfId="0" applyFont="1" applyBorder="1" applyAlignment="1" applyProtection="1">
      <alignment horizontal="left" vertical="center" wrapText="1"/>
    </xf>
    <xf numFmtId="0" fontId="0" fillId="0" borderId="31" xfId="0" applyFont="1" applyBorder="1" applyAlignment="1" applyProtection="1">
      <alignment horizontal="left" vertical="center" wrapText="1"/>
    </xf>
    <xf numFmtId="0" fontId="0" fillId="0" borderId="76" xfId="0" applyFont="1" applyBorder="1" applyAlignment="1" applyProtection="1">
      <alignment horizontal="left" vertical="center" wrapText="1"/>
    </xf>
    <xf numFmtId="0" fontId="0" fillId="0" borderId="46" xfId="0" applyFont="1" applyBorder="1" applyAlignment="1" applyProtection="1">
      <alignment horizontal="left" vertical="center" wrapText="1"/>
    </xf>
    <xf numFmtId="0" fontId="0" fillId="0" borderId="44" xfId="0" applyFont="1" applyBorder="1" applyAlignment="1" applyProtection="1">
      <alignment horizontal="left" vertical="center" wrapText="1"/>
    </xf>
    <xf numFmtId="0" fontId="0" fillId="0" borderId="62" xfId="0" applyFont="1" applyBorder="1" applyAlignment="1" applyProtection="1">
      <alignment horizontal="left" vertical="center" wrapText="1"/>
    </xf>
    <xf numFmtId="0" fontId="9" fillId="26" borderId="64" xfId="0" applyFont="1" applyFill="1" applyBorder="1" applyAlignment="1" applyProtection="1">
      <alignment horizontal="center" wrapText="1"/>
    </xf>
    <xf numFmtId="0" fontId="9" fillId="26" borderId="65" xfId="0" applyFont="1" applyFill="1" applyBorder="1" applyAlignment="1" applyProtection="1">
      <alignment horizontal="center" wrapText="1"/>
    </xf>
    <xf numFmtId="0" fontId="0" fillId="0" borderId="20" xfId="0" applyBorder="1" applyAlignment="1" applyProtection="1">
      <alignment horizontal="left" vertical="center" wrapText="1"/>
    </xf>
    <xf numFmtId="0" fontId="0" fillId="0" borderId="34" xfId="0" applyBorder="1" applyAlignment="1" applyProtection="1">
      <alignment horizontal="left" vertical="center" wrapText="1"/>
    </xf>
    <xf numFmtId="0" fontId="0" fillId="0" borderId="71" xfId="0" applyBorder="1" applyAlignment="1" applyProtection="1">
      <alignment horizontal="left" vertical="center" wrapText="1"/>
    </xf>
    <xf numFmtId="0" fontId="0" fillId="0" borderId="46" xfId="0" applyBorder="1" applyAlignment="1" applyProtection="1">
      <alignment horizontal="left" vertical="center" wrapText="1"/>
    </xf>
    <xf numFmtId="0" fontId="0" fillId="0" borderId="44" xfId="0" applyBorder="1" applyAlignment="1" applyProtection="1">
      <alignment horizontal="left" vertical="center" wrapText="1"/>
    </xf>
    <xf numFmtId="0" fontId="0" fillId="0" borderId="62" xfId="0" applyBorder="1" applyAlignment="1" applyProtection="1">
      <alignment horizontal="left" vertical="center" wrapText="1"/>
    </xf>
    <xf numFmtId="0" fontId="0" fillId="0" borderId="24" xfId="0" applyBorder="1" applyAlignment="1" applyProtection="1">
      <alignment vertical="center" wrapText="1"/>
    </xf>
    <xf numFmtId="0" fontId="62" fillId="0" borderId="37" xfId="0" applyFont="1" applyBorder="1" applyAlignment="1" applyProtection="1">
      <alignment horizontal="center" vertical="center" shrinkToFit="1"/>
    </xf>
    <xf numFmtId="0" fontId="62" fillId="0" borderId="24" xfId="0" applyFont="1" applyBorder="1" applyAlignment="1" applyProtection="1">
      <alignment horizontal="center" vertical="center" shrinkToFit="1"/>
    </xf>
    <xf numFmtId="0" fontId="0" fillId="0" borderId="10" xfId="0" applyBorder="1" applyAlignment="1" applyProtection="1">
      <alignment horizontal="left" vertical="center" wrapText="1"/>
    </xf>
    <xf numFmtId="0" fontId="1" fillId="0" borderId="35" xfId="0" applyFont="1" applyBorder="1" applyAlignment="1" applyProtection="1">
      <alignment horizontal="left" vertical="center" wrapText="1"/>
    </xf>
    <xf numFmtId="0" fontId="1" fillId="0" borderId="40" xfId="0" applyFont="1" applyBorder="1" applyAlignment="1" applyProtection="1">
      <alignment horizontal="left" vertical="center" wrapText="1"/>
    </xf>
    <xf numFmtId="0" fontId="1" fillId="0" borderId="10" xfId="0" applyFont="1" applyBorder="1" applyAlignment="1" applyProtection="1">
      <alignment horizontal="left" vertical="center" wrapText="1"/>
    </xf>
    <xf numFmtId="186" fontId="5" fillId="25" borderId="35" xfId="0" applyNumberFormat="1" applyFont="1" applyFill="1" applyBorder="1" applyAlignment="1" applyProtection="1">
      <alignment horizontal="left" vertical="center"/>
      <protection locked="0"/>
    </xf>
    <xf numFmtId="186" fontId="5" fillId="25" borderId="40" xfId="0" applyNumberFormat="1" applyFont="1" applyFill="1" applyBorder="1" applyAlignment="1" applyProtection="1">
      <alignment horizontal="left" vertical="center"/>
      <protection locked="0"/>
    </xf>
    <xf numFmtId="0" fontId="5" fillId="0" borderId="24" xfId="0" applyFont="1" applyBorder="1" applyAlignment="1" applyProtection="1">
      <alignment vertical="center" wrapText="1"/>
    </xf>
    <xf numFmtId="0" fontId="1" fillId="0" borderId="44" xfId="0" applyFont="1" applyBorder="1" applyAlignment="1" applyProtection="1">
      <alignment horizontal="left" vertical="center" wrapText="1"/>
    </xf>
    <xf numFmtId="0" fontId="1" fillId="0" borderId="62" xfId="0" applyFont="1" applyBorder="1" applyAlignment="1" applyProtection="1">
      <alignment horizontal="left" vertical="center" wrapText="1"/>
    </xf>
    <xf numFmtId="0" fontId="18" fillId="0" borderId="70" xfId="0" applyFont="1" applyBorder="1" applyAlignment="1" applyProtection="1">
      <alignment horizontal="center" vertical="center"/>
    </xf>
    <xf numFmtId="0" fontId="60" fillId="0" borderId="55" xfId="0" applyFont="1" applyBorder="1" applyAlignment="1" applyProtection="1">
      <alignment horizontal="center" vertical="center"/>
    </xf>
    <xf numFmtId="31" fontId="5" fillId="0" borderId="70" xfId="0" applyNumberFormat="1" applyFont="1" applyBorder="1" applyAlignment="1" applyProtection="1">
      <alignment horizontal="center" vertical="center"/>
      <protection locked="0"/>
    </xf>
    <xf numFmtId="31" fontId="5" fillId="0" borderId="55" xfId="0" applyNumberFormat="1" applyFont="1" applyBorder="1" applyAlignment="1" applyProtection="1">
      <alignment horizontal="center" vertical="center"/>
      <protection locked="0"/>
    </xf>
    <xf numFmtId="0" fontId="14" fillId="25" borderId="10" xfId="0" applyFont="1" applyFill="1" applyBorder="1" applyAlignment="1" applyProtection="1">
      <alignment horizontal="center" vertical="center" shrinkToFit="1"/>
      <protection locked="0"/>
    </xf>
    <xf numFmtId="0" fontId="14" fillId="25" borderId="35" xfId="0" applyFont="1" applyFill="1" applyBorder="1" applyAlignment="1" applyProtection="1">
      <alignment horizontal="center" vertical="center" shrinkToFit="1"/>
      <protection locked="0"/>
    </xf>
    <xf numFmtId="0" fontId="14" fillId="25" borderId="40" xfId="0" applyFont="1" applyFill="1" applyBorder="1" applyAlignment="1" applyProtection="1">
      <alignment horizontal="center" vertical="center" shrinkToFit="1"/>
      <protection locked="0"/>
    </xf>
    <xf numFmtId="0" fontId="14" fillId="25" borderId="25" xfId="0" applyFont="1" applyFill="1" applyBorder="1" applyAlignment="1" applyProtection="1">
      <alignment horizontal="center" vertical="center" shrinkToFit="1"/>
      <protection locked="0"/>
    </xf>
    <xf numFmtId="0" fontId="4" fillId="25" borderId="36" xfId="0" applyFont="1" applyFill="1" applyBorder="1" applyAlignment="1" applyProtection="1">
      <alignment horizontal="center" vertical="center" shrinkToFit="1"/>
      <protection locked="0"/>
    </xf>
    <xf numFmtId="0" fontId="4" fillId="25" borderId="56" xfId="0" applyFont="1" applyFill="1" applyBorder="1" applyAlignment="1" applyProtection="1">
      <alignment horizontal="center" vertical="center" shrinkToFit="1"/>
      <protection locked="0"/>
    </xf>
    <xf numFmtId="31" fontId="0" fillId="25" borderId="38" xfId="0" applyNumberFormat="1" applyFill="1" applyBorder="1" applyAlignment="1" applyProtection="1">
      <alignment horizontal="center" vertical="center" shrinkToFit="1"/>
      <protection locked="0"/>
    </xf>
    <xf numFmtId="0" fontId="2" fillId="25" borderId="69" xfId="0" applyFont="1" applyFill="1" applyBorder="1" applyAlignment="1" applyProtection="1">
      <alignment horizontal="center" vertical="center" shrinkToFit="1"/>
      <protection locked="0"/>
    </xf>
    <xf numFmtId="0" fontId="9" fillId="0" borderId="14" xfId="0" applyFont="1" applyBorder="1" applyAlignment="1" applyProtection="1">
      <alignment horizontal="center" vertical="center"/>
      <protection locked="0"/>
    </xf>
    <xf numFmtId="0" fontId="5" fillId="0" borderId="57" xfId="0" applyFont="1" applyBorder="1" applyAlignment="1" applyProtection="1">
      <alignment horizontal="center" vertical="center" wrapText="1"/>
    </xf>
    <xf numFmtId="0" fontId="0" fillId="0" borderId="58" xfId="0" applyBorder="1" applyAlignment="1" applyProtection="1">
      <alignment horizontal="center" vertical="center"/>
    </xf>
    <xf numFmtId="0" fontId="10" fillId="0" borderId="59" xfId="0" applyFont="1" applyBorder="1" applyAlignment="1" applyProtection="1">
      <alignment horizontal="center" vertical="center"/>
    </xf>
    <xf numFmtId="0" fontId="0" fillId="0" borderId="60" xfId="0" applyBorder="1" applyAlignment="1" applyProtection="1">
      <alignment horizontal="center" vertical="center"/>
    </xf>
    <xf numFmtId="0" fontId="0" fillId="0" borderId="61" xfId="0" applyBorder="1" applyAlignment="1" applyProtection="1">
      <alignment horizontal="center" vertical="center"/>
    </xf>
    <xf numFmtId="0" fontId="0" fillId="0" borderId="46" xfId="0" applyBorder="1" applyAlignment="1" applyProtection="1">
      <alignment horizontal="center" vertical="center"/>
    </xf>
    <xf numFmtId="0" fontId="0" fillId="0" borderId="44" xfId="0" applyBorder="1" applyAlignment="1" applyProtection="1">
      <alignment horizontal="center" vertical="center"/>
    </xf>
    <xf numFmtId="0" fontId="0" fillId="0" borderId="62" xfId="0" applyBorder="1" applyAlignment="1" applyProtection="1">
      <alignment horizontal="center" vertical="center"/>
    </xf>
    <xf numFmtId="0" fontId="6" fillId="25" borderId="39" xfId="0" applyFont="1" applyFill="1" applyBorder="1" applyAlignment="1" applyProtection="1">
      <alignment horizontal="center" vertical="center"/>
      <protection locked="0"/>
    </xf>
    <xf numFmtId="0" fontId="6" fillId="25" borderId="63" xfId="0" applyFont="1" applyFill="1" applyBorder="1" applyAlignment="1" applyProtection="1">
      <alignment horizontal="center" vertical="center"/>
      <protection locked="0"/>
    </xf>
    <xf numFmtId="187" fontId="5" fillId="25" borderId="10" xfId="0" applyNumberFormat="1" applyFont="1" applyFill="1" applyBorder="1" applyAlignment="1" applyProtection="1">
      <alignment horizontal="center" vertical="center"/>
      <protection locked="0"/>
    </xf>
    <xf numFmtId="187" fontId="5" fillId="25" borderId="48" xfId="0" applyNumberFormat="1" applyFont="1" applyFill="1" applyBorder="1" applyAlignment="1" applyProtection="1">
      <alignment horizontal="center" vertical="center"/>
      <protection locked="0"/>
    </xf>
    <xf numFmtId="0" fontId="5" fillId="0" borderId="42" xfId="0" applyFont="1" applyBorder="1" applyAlignment="1" applyProtection="1">
      <alignment horizontal="center" vertical="center" shrinkToFit="1"/>
    </xf>
    <xf numFmtId="0" fontId="14" fillId="25" borderId="20" xfId="0" applyFont="1" applyFill="1" applyBorder="1" applyAlignment="1" applyProtection="1">
      <alignment horizontal="center" vertical="center" shrinkToFit="1"/>
      <protection locked="0"/>
    </xf>
    <xf numFmtId="0" fontId="14" fillId="25" borderId="34" xfId="0" applyFont="1" applyFill="1" applyBorder="1" applyAlignment="1" applyProtection="1">
      <alignment horizontal="center" vertical="center" shrinkToFit="1"/>
      <protection locked="0"/>
    </xf>
    <xf numFmtId="0" fontId="14" fillId="25" borderId="74" xfId="0" applyFont="1" applyFill="1" applyBorder="1" applyAlignment="1" applyProtection="1">
      <alignment horizontal="center" vertical="center" shrinkToFit="1"/>
      <protection locked="0"/>
    </xf>
    <xf numFmtId="0" fontId="14" fillId="25" borderId="13" xfId="0" applyFont="1" applyFill="1" applyBorder="1" applyAlignment="1" applyProtection="1">
      <alignment horizontal="center" vertical="center" shrinkToFit="1"/>
      <protection locked="0"/>
    </xf>
    <xf numFmtId="0" fontId="14" fillId="25" borderId="14" xfId="0" applyFont="1" applyFill="1" applyBorder="1" applyAlignment="1" applyProtection="1">
      <alignment horizontal="center" vertical="center" shrinkToFit="1"/>
      <protection locked="0"/>
    </xf>
    <xf numFmtId="0" fontId="14" fillId="25" borderId="15" xfId="0" applyFont="1" applyFill="1" applyBorder="1" applyAlignment="1" applyProtection="1">
      <alignment horizontal="center" vertical="center" shrinkToFit="1"/>
      <protection locked="0"/>
    </xf>
    <xf numFmtId="0" fontId="5" fillId="0" borderId="23" xfId="0" applyFont="1" applyFill="1" applyBorder="1" applyAlignment="1" applyProtection="1">
      <alignment horizontal="left" vertical="center" wrapText="1"/>
    </xf>
    <xf numFmtId="0" fontId="5" fillId="0" borderId="75" xfId="0" applyFont="1" applyFill="1" applyBorder="1" applyAlignment="1" applyProtection="1">
      <alignment horizontal="left" vertical="center" wrapText="1"/>
    </xf>
    <xf numFmtId="0" fontId="5" fillId="0" borderId="55" xfId="0" applyFont="1" applyFill="1" applyBorder="1" applyAlignment="1" applyProtection="1">
      <alignment horizontal="left" vertical="center" wrapText="1"/>
    </xf>
    <xf numFmtId="0" fontId="9" fillId="0" borderId="10" xfId="0" applyFont="1" applyBorder="1" applyAlignment="1" applyProtection="1">
      <alignment horizontal="center" vertical="center" wrapText="1"/>
    </xf>
    <xf numFmtId="0" fontId="9" fillId="0" borderId="40" xfId="0" applyFont="1" applyBorder="1" applyAlignment="1" applyProtection="1">
      <alignment horizontal="center" vertical="center" wrapText="1"/>
    </xf>
    <xf numFmtId="0" fontId="0" fillId="26" borderId="52" xfId="0" applyFill="1" applyBorder="1" applyAlignment="1" applyProtection="1">
      <alignment horizontal="center" vertical="center" wrapText="1"/>
      <protection locked="0"/>
    </xf>
    <xf numFmtId="0" fontId="0" fillId="26" borderId="53" xfId="0" applyFill="1" applyBorder="1" applyAlignment="1" applyProtection="1">
      <alignment horizontal="center" vertical="center" wrapText="1"/>
      <protection locked="0"/>
    </xf>
    <xf numFmtId="0" fontId="0" fillId="26" borderId="54" xfId="0" applyFill="1" applyBorder="1" applyAlignment="1" applyProtection="1">
      <alignment horizontal="center" vertical="center" wrapText="1"/>
      <protection locked="0"/>
    </xf>
    <xf numFmtId="0" fontId="14" fillId="25" borderId="48" xfId="0" applyFont="1" applyFill="1" applyBorder="1" applyAlignment="1" applyProtection="1">
      <alignment horizontal="center" vertical="center" shrinkToFit="1"/>
      <protection locked="0"/>
    </xf>
    <xf numFmtId="0" fontId="5" fillId="0" borderId="17" xfId="0" applyFont="1" applyBorder="1" applyAlignment="1" applyProtection="1">
      <alignment horizontal="center" vertical="center" wrapText="1"/>
    </xf>
    <xf numFmtId="0" fontId="5" fillId="0" borderId="53" xfId="0" applyFont="1" applyBorder="1" applyAlignment="1" applyProtection="1">
      <alignment horizontal="center" vertical="center" wrapText="1"/>
    </xf>
    <xf numFmtId="0" fontId="5" fillId="0" borderId="54" xfId="0" applyFont="1" applyBorder="1" applyAlignment="1" applyProtection="1">
      <alignment horizontal="center" vertical="center" wrapText="1"/>
    </xf>
    <xf numFmtId="0" fontId="0" fillId="0" borderId="35" xfId="0" applyBorder="1" applyAlignment="1" applyProtection="1">
      <alignment horizontal="left" vertical="center" wrapText="1"/>
    </xf>
    <xf numFmtId="0" fontId="0" fillId="0" borderId="40" xfId="0" applyBorder="1" applyAlignment="1" applyProtection="1">
      <alignment horizontal="left" vertical="center" wrapText="1"/>
    </xf>
    <xf numFmtId="0" fontId="11" fillId="0" borderId="25" xfId="0" applyFont="1" applyBorder="1" applyAlignment="1" applyProtection="1">
      <alignment horizontal="center" vertical="center" wrapText="1" shrinkToFit="1"/>
    </xf>
    <xf numFmtId="0" fontId="11" fillId="0" borderId="41" xfId="0" applyFont="1" applyBorder="1" applyAlignment="1" applyProtection="1">
      <alignment horizontal="center" vertical="center" shrinkToFit="1"/>
    </xf>
    <xf numFmtId="0" fontId="0" fillId="0" borderId="20" xfId="0" applyFont="1" applyBorder="1" applyAlignment="1" applyProtection="1">
      <alignment horizontal="left" vertical="center" wrapText="1"/>
    </xf>
    <xf numFmtId="0" fontId="0" fillId="0" borderId="13" xfId="0" applyBorder="1" applyAlignment="1" applyProtection="1">
      <alignment horizontal="left" vertical="center" wrapText="1"/>
    </xf>
    <xf numFmtId="0" fontId="0" fillId="0" borderId="55" xfId="0" applyBorder="1" applyAlignment="1" applyProtection="1">
      <alignment horizontal="center" vertical="center" shrinkToFit="1"/>
    </xf>
    <xf numFmtId="0" fontId="0" fillId="0" borderId="24" xfId="0" applyBorder="1" applyProtection="1">
      <alignment vertical="center"/>
    </xf>
    <xf numFmtId="0" fontId="5" fillId="0" borderId="10" xfId="0" applyFont="1" applyBorder="1" applyAlignment="1" applyProtection="1">
      <alignment horizontal="left" vertical="center" wrapText="1"/>
    </xf>
    <xf numFmtId="0" fontId="5" fillId="0" borderId="35" xfId="0" applyFont="1" applyBorder="1" applyAlignment="1" applyProtection="1">
      <alignment horizontal="left" vertical="center" wrapText="1"/>
    </xf>
    <xf numFmtId="0" fontId="5" fillId="0" borderId="40" xfId="0" applyFont="1" applyBorder="1" applyAlignment="1" applyProtection="1">
      <alignment horizontal="left" vertical="center" wrapText="1"/>
    </xf>
    <xf numFmtId="0" fontId="5" fillId="0" borderId="25" xfId="0" applyFont="1" applyBorder="1" applyAlignment="1" applyProtection="1">
      <alignment horizontal="left" vertical="center" shrinkToFit="1"/>
    </xf>
    <xf numFmtId="0" fontId="5" fillId="0" borderId="36" xfId="0" applyFont="1" applyBorder="1" applyAlignment="1" applyProtection="1">
      <alignment horizontal="left" vertical="center" shrinkToFit="1"/>
    </xf>
    <xf numFmtId="0" fontId="5" fillId="0" borderId="56" xfId="0" applyFont="1" applyBorder="1" applyAlignment="1" applyProtection="1">
      <alignment horizontal="left" vertical="center" shrinkToFit="1"/>
    </xf>
    <xf numFmtId="0" fontId="0" fillId="27" borderId="52" xfId="0" applyFill="1" applyBorder="1" applyAlignment="1" applyProtection="1">
      <alignment horizontal="center" vertical="center" wrapText="1"/>
    </xf>
    <xf numFmtId="0" fontId="0" fillId="27" borderId="53" xfId="0" applyFill="1" applyBorder="1" applyAlignment="1" applyProtection="1">
      <alignment horizontal="center" vertical="center" wrapText="1"/>
    </xf>
    <xf numFmtId="0" fontId="1" fillId="27" borderId="53" xfId="0" applyFont="1" applyFill="1" applyBorder="1" applyAlignment="1" applyProtection="1">
      <alignment horizontal="center" vertical="center" wrapText="1"/>
    </xf>
    <xf numFmtId="0" fontId="1" fillId="27" borderId="54" xfId="0" applyFont="1" applyFill="1" applyBorder="1" applyAlignment="1" applyProtection="1">
      <alignment horizontal="center" vertical="center" wrapText="1"/>
    </xf>
    <xf numFmtId="0" fontId="5" fillId="25" borderId="10" xfId="0" applyFont="1" applyFill="1" applyBorder="1" applyAlignment="1" applyProtection="1">
      <alignment horizontal="center" vertical="center"/>
      <protection locked="0"/>
    </xf>
    <xf numFmtId="0" fontId="5" fillId="25" borderId="35" xfId="0" applyFont="1" applyFill="1" applyBorder="1" applyAlignment="1" applyProtection="1">
      <alignment horizontal="center" vertical="center"/>
      <protection locked="0"/>
    </xf>
    <xf numFmtId="0" fontId="5" fillId="25" borderId="40" xfId="0" applyFont="1" applyFill="1" applyBorder="1" applyAlignment="1" applyProtection="1">
      <alignment horizontal="center" vertical="center"/>
      <protection locked="0"/>
    </xf>
    <xf numFmtId="0" fontId="5" fillId="0" borderId="10" xfId="0" applyFont="1" applyBorder="1" applyAlignment="1" applyProtection="1">
      <alignment horizontal="center" vertical="center"/>
    </xf>
    <xf numFmtId="0" fontId="5" fillId="0" borderId="35" xfId="0" applyFont="1" applyBorder="1" applyAlignment="1" applyProtection="1">
      <alignment horizontal="center" vertical="center"/>
    </xf>
    <xf numFmtId="0" fontId="12" fillId="28" borderId="66" xfId="0" applyFont="1" applyFill="1" applyBorder="1" applyAlignment="1" applyProtection="1">
      <alignment horizontal="center" vertical="center"/>
    </xf>
    <xf numFmtId="0" fontId="12" fillId="28" borderId="67" xfId="0" applyFont="1" applyFill="1" applyBorder="1" applyAlignment="1" applyProtection="1">
      <alignment horizontal="center" vertical="center"/>
    </xf>
    <xf numFmtId="0" fontId="12" fillId="28" borderId="68" xfId="0" applyFont="1" applyFill="1" applyBorder="1" applyAlignment="1" applyProtection="1">
      <alignment horizontal="center" vertical="center"/>
    </xf>
    <xf numFmtId="0" fontId="14" fillId="0" borderId="77" xfId="0" applyFont="1" applyBorder="1" applyAlignment="1" applyProtection="1">
      <alignment horizontal="center" vertical="center" shrinkToFit="1"/>
    </xf>
    <xf numFmtId="0" fontId="14" fillId="0" borderId="78" xfId="0" applyFont="1" applyBorder="1" applyAlignment="1" applyProtection="1">
      <alignment horizontal="center" vertical="center" shrinkToFit="1"/>
    </xf>
    <xf numFmtId="0" fontId="4" fillId="0" borderId="13"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15" xfId="0" applyFont="1" applyBorder="1" applyAlignment="1" applyProtection="1">
      <alignment horizontal="center" vertical="center"/>
    </xf>
    <xf numFmtId="0" fontId="14" fillId="0" borderId="25" xfId="0" applyFont="1" applyBorder="1" applyAlignment="1" applyProtection="1">
      <alignment horizontal="center" vertical="center"/>
    </xf>
    <xf numFmtId="0" fontId="14" fillId="0" borderId="36" xfId="0" applyFont="1" applyBorder="1" applyAlignment="1" applyProtection="1">
      <alignment horizontal="center" vertical="center"/>
    </xf>
    <xf numFmtId="0" fontId="14" fillId="0" borderId="56" xfId="0" applyFont="1" applyBorder="1" applyAlignment="1" applyProtection="1">
      <alignment horizontal="center" vertical="center"/>
    </xf>
    <xf numFmtId="0" fontId="14" fillId="0" borderId="77" xfId="0" applyFont="1" applyBorder="1" applyAlignment="1" applyProtection="1">
      <alignment horizontal="center" vertical="center"/>
    </xf>
    <xf numFmtId="0" fontId="14" fillId="0" borderId="79" xfId="0" applyFont="1" applyBorder="1" applyAlignment="1" applyProtection="1">
      <alignment horizontal="center" vertical="center"/>
    </xf>
    <xf numFmtId="0" fontId="14" fillId="0" borderId="80" xfId="0" applyFont="1" applyBorder="1" applyAlignment="1" applyProtection="1">
      <alignment horizontal="center" vertical="center"/>
    </xf>
    <xf numFmtId="180" fontId="5" fillId="24" borderId="10" xfId="0" applyNumberFormat="1" applyFont="1" applyFill="1" applyBorder="1" applyAlignment="1" applyProtection="1">
      <alignment horizontal="center" vertical="center"/>
      <protection locked="0"/>
    </xf>
    <xf numFmtId="180" fontId="5" fillId="24" borderId="40" xfId="0" applyNumberFormat="1" applyFont="1" applyFill="1" applyBorder="1" applyAlignment="1" applyProtection="1">
      <alignment horizontal="center" vertical="center"/>
      <protection locked="0"/>
    </xf>
    <xf numFmtId="0" fontId="0" fillId="0" borderId="0" xfId="0" applyBorder="1" applyAlignment="1" applyProtection="1">
      <alignment horizontal="center" vertical="center"/>
    </xf>
    <xf numFmtId="0" fontId="20" fillId="0" borderId="0" xfId="0" applyFont="1" applyBorder="1" applyAlignment="1" applyProtection="1">
      <alignment horizontal="justify" vertical="justify" wrapText="1"/>
    </xf>
    <xf numFmtId="0" fontId="5" fillId="0" borderId="25" xfId="0" applyFont="1" applyBorder="1" applyAlignment="1" applyProtection="1">
      <alignment horizontal="center" vertical="center" shrinkToFit="1"/>
    </xf>
    <xf numFmtId="0" fontId="5" fillId="0" borderId="56" xfId="0" applyFont="1" applyBorder="1" applyAlignment="1" applyProtection="1">
      <alignment horizontal="center" vertical="center" shrinkToFit="1"/>
    </xf>
    <xf numFmtId="0" fontId="5" fillId="0" borderId="0" xfId="0" applyFont="1" applyBorder="1" applyAlignment="1" applyProtection="1">
      <alignment horizontal="center" vertical="center"/>
    </xf>
    <xf numFmtId="0" fontId="5" fillId="0" borderId="0" xfId="0" applyFont="1" applyBorder="1" applyAlignment="1" applyProtection="1">
      <alignment horizontal="right" vertical="center" wrapText="1"/>
    </xf>
    <xf numFmtId="0" fontId="5" fillId="0" borderId="72" xfId="0" applyFont="1" applyBorder="1" applyAlignment="1" applyProtection="1">
      <alignment horizontal="right" vertical="center" wrapText="1"/>
    </xf>
    <xf numFmtId="0" fontId="4" fillId="0" borderId="36" xfId="0" applyFont="1" applyBorder="1" applyAlignment="1" applyProtection="1">
      <alignment horizontal="center" vertical="center"/>
    </xf>
    <xf numFmtId="0" fontId="4" fillId="0" borderId="56" xfId="0" applyFont="1" applyBorder="1" applyAlignment="1" applyProtection="1">
      <alignment horizontal="center" vertical="center"/>
    </xf>
    <xf numFmtId="0" fontId="20" fillId="0" borderId="0" xfId="0" applyFont="1" applyBorder="1" applyAlignment="1" applyProtection="1">
      <alignment horizontal="left" vertical="center" wrapText="1"/>
    </xf>
    <xf numFmtId="49" fontId="20" fillId="0" borderId="0" xfId="34" applyNumberFormat="1" applyFont="1" applyBorder="1" applyAlignment="1" applyProtection="1">
      <alignment horizontal="justify" vertical="justify" wrapText="1"/>
    </xf>
    <xf numFmtId="38" fontId="5" fillId="0" borderId="0" xfId="34" applyFont="1" applyBorder="1" applyAlignment="1" applyProtection="1">
      <alignment horizontal="right" vertical="center" shrinkToFit="1"/>
    </xf>
    <xf numFmtId="0" fontId="5" fillId="0" borderId="0" xfId="0" applyFont="1" applyFill="1" applyBorder="1" applyAlignment="1" applyProtection="1">
      <alignment horizontal="left" vertical="center" wrapText="1"/>
    </xf>
    <xf numFmtId="0" fontId="0" fillId="0" borderId="0" xfId="0" applyFill="1" applyAlignment="1" applyProtection="1">
      <alignment vertical="center"/>
    </xf>
    <xf numFmtId="183" fontId="5" fillId="25" borderId="26" xfId="0" applyNumberFormat="1" applyFont="1" applyFill="1" applyBorder="1" applyAlignment="1" applyProtection="1">
      <alignment horizontal="center" vertical="center" shrinkToFit="1"/>
      <protection locked="0"/>
    </xf>
    <xf numFmtId="183" fontId="5" fillId="25" borderId="81" xfId="0" applyNumberFormat="1" applyFont="1" applyFill="1" applyBorder="1" applyAlignment="1" applyProtection="1">
      <alignment horizontal="center" vertical="center" shrinkToFit="1"/>
      <protection locked="0"/>
    </xf>
    <xf numFmtId="0" fontId="11" fillId="0" borderId="0" xfId="0" applyFont="1" applyBorder="1" applyAlignment="1" applyProtection="1">
      <alignment horizontal="center" vertical="center" shrinkToFit="1"/>
    </xf>
    <xf numFmtId="0" fontId="11" fillId="0" borderId="12" xfId="0" applyFont="1" applyBorder="1" applyAlignment="1" applyProtection="1">
      <alignment horizontal="center" vertical="center" shrinkToFit="1"/>
    </xf>
    <xf numFmtId="195" fontId="5" fillId="25" borderId="26" xfId="0" applyNumberFormat="1" applyFont="1" applyFill="1" applyBorder="1" applyAlignment="1" applyProtection="1">
      <alignment horizontal="center" vertical="center"/>
      <protection locked="0"/>
    </xf>
    <xf numFmtId="195" fontId="5" fillId="25" borderId="73" xfId="0" applyNumberFormat="1" applyFont="1" applyFill="1" applyBorder="1" applyAlignment="1" applyProtection="1">
      <alignment horizontal="center" vertical="center"/>
      <protection locked="0"/>
    </xf>
    <xf numFmtId="0" fontId="5" fillId="0" borderId="64" xfId="0" applyFont="1" applyBorder="1" applyAlignment="1" applyProtection="1">
      <alignment horizontal="center" vertical="center"/>
    </xf>
    <xf numFmtId="0" fontId="5" fillId="0" borderId="76" xfId="0" applyFont="1" applyBorder="1" applyAlignment="1" applyProtection="1">
      <alignment horizontal="center" vertical="center"/>
    </xf>
    <xf numFmtId="0" fontId="5" fillId="0" borderId="13" xfId="0" applyFont="1" applyBorder="1" applyAlignment="1" applyProtection="1">
      <alignment horizontal="center" vertical="center"/>
    </xf>
    <xf numFmtId="0" fontId="5" fillId="0" borderId="29" xfId="0" applyFont="1" applyBorder="1" applyAlignment="1" applyProtection="1">
      <alignment horizontal="center" vertical="center"/>
    </xf>
    <xf numFmtId="0" fontId="9" fillId="0" borderId="70" xfId="0" applyFont="1" applyBorder="1" applyAlignment="1" applyProtection="1">
      <alignment horizontal="center" vertical="center" wrapText="1" shrinkToFit="1"/>
    </xf>
    <xf numFmtId="0" fontId="9" fillId="0" borderId="42" xfId="0" applyFont="1" applyBorder="1" applyAlignment="1" applyProtection="1">
      <alignment horizontal="center" vertical="center" shrinkToFit="1"/>
    </xf>
    <xf numFmtId="179" fontId="5" fillId="25" borderId="13" xfId="0" applyNumberFormat="1" applyFont="1" applyFill="1" applyBorder="1" applyAlignment="1" applyProtection="1">
      <alignment horizontal="center" vertical="center"/>
      <protection locked="0"/>
    </xf>
    <xf numFmtId="179" fontId="5" fillId="25" borderId="29" xfId="0" applyNumberFormat="1" applyFont="1" applyFill="1" applyBorder="1" applyAlignment="1" applyProtection="1">
      <alignment horizontal="center" vertical="center"/>
      <protection locked="0"/>
    </xf>
    <xf numFmtId="0" fontId="9" fillId="0" borderId="0" xfId="0" applyFont="1" applyBorder="1" applyAlignment="1" applyProtection="1">
      <alignment horizontal="center" vertical="center" shrinkToFit="1"/>
    </xf>
    <xf numFmtId="0" fontId="9" fillId="0" borderId="12" xfId="0" applyFont="1" applyBorder="1" applyAlignment="1" applyProtection="1">
      <alignment horizontal="center" vertical="center" shrinkToFit="1"/>
    </xf>
    <xf numFmtId="184" fontId="16" fillId="0" borderId="83" xfId="0" applyNumberFormat="1" applyFont="1" applyBorder="1" applyAlignment="1" applyProtection="1">
      <alignment horizontal="right" vertical="center"/>
    </xf>
    <xf numFmtId="184" fontId="16" fillId="0" borderId="81" xfId="0" applyNumberFormat="1" applyFont="1" applyBorder="1" applyAlignment="1" applyProtection="1">
      <alignment horizontal="right" vertical="center"/>
    </xf>
    <xf numFmtId="0" fontId="5" fillId="0" borderId="44" xfId="0" applyFont="1" applyBorder="1" applyAlignment="1" applyProtection="1">
      <alignment horizontal="center" vertical="center"/>
    </xf>
    <xf numFmtId="185" fontId="5" fillId="0" borderId="0" xfId="0" applyNumberFormat="1" applyFont="1" applyBorder="1" applyAlignment="1" applyProtection="1">
      <alignment horizontal="right" vertical="center"/>
    </xf>
    <xf numFmtId="176" fontId="14" fillId="0" borderId="83" xfId="0" applyNumberFormat="1" applyFont="1" applyBorder="1" applyAlignment="1" applyProtection="1">
      <alignment horizontal="center" vertical="center"/>
    </xf>
    <xf numFmtId="176" fontId="14" fillId="0" borderId="81" xfId="0" applyNumberFormat="1" applyFont="1" applyBorder="1" applyAlignment="1" applyProtection="1">
      <alignment horizontal="center" vertical="center"/>
    </xf>
    <xf numFmtId="185" fontId="5" fillId="0" borderId="83" xfId="0" applyNumberFormat="1" applyFont="1" applyBorder="1" applyAlignment="1" applyProtection="1">
      <alignment horizontal="right" vertical="center"/>
    </xf>
    <xf numFmtId="185" fontId="5" fillId="0" borderId="81" xfId="0" applyNumberFormat="1" applyFont="1" applyBorder="1" applyAlignment="1" applyProtection="1">
      <alignment horizontal="right" vertical="center"/>
    </xf>
    <xf numFmtId="183" fontId="5" fillId="24" borderId="10" xfId="0" applyNumberFormat="1" applyFont="1" applyFill="1" applyBorder="1" applyAlignment="1" applyProtection="1">
      <alignment horizontal="right" vertical="center"/>
      <protection locked="0"/>
    </xf>
    <xf numFmtId="183" fontId="5" fillId="24" borderId="40" xfId="0" applyNumberFormat="1" applyFont="1" applyFill="1" applyBorder="1" applyAlignment="1" applyProtection="1">
      <alignment horizontal="right" vertical="center"/>
      <protection locked="0"/>
    </xf>
    <xf numFmtId="184" fontId="5" fillId="24" borderId="10" xfId="0" applyNumberFormat="1" applyFont="1" applyFill="1" applyBorder="1" applyAlignment="1" applyProtection="1">
      <alignment horizontal="right" vertical="center"/>
      <protection locked="0"/>
    </xf>
    <xf numFmtId="184" fontId="5" fillId="24" borderId="40" xfId="0" applyNumberFormat="1" applyFont="1" applyFill="1" applyBorder="1" applyAlignment="1" applyProtection="1">
      <alignment horizontal="right" vertical="center"/>
      <protection locked="0"/>
    </xf>
    <xf numFmtId="178" fontId="6" fillId="24" borderId="10" xfId="0" applyNumberFormat="1" applyFont="1" applyFill="1" applyBorder="1" applyAlignment="1" applyProtection="1">
      <alignment horizontal="right" vertical="center"/>
      <protection locked="0"/>
    </xf>
    <xf numFmtId="178" fontId="6" fillId="24" borderId="40" xfId="0" applyNumberFormat="1" applyFont="1" applyFill="1" applyBorder="1" applyAlignment="1" applyProtection="1">
      <alignment horizontal="right" vertical="center"/>
      <protection locked="0"/>
    </xf>
    <xf numFmtId="0" fontId="14" fillId="0" borderId="79" xfId="0" applyFont="1" applyBorder="1" applyAlignment="1" applyProtection="1">
      <alignment horizontal="center" vertical="center" shrinkToFit="1"/>
    </xf>
    <xf numFmtId="0" fontId="14" fillId="0" borderId="20" xfId="0" applyFont="1" applyBorder="1" applyAlignment="1" applyProtection="1">
      <alignment horizontal="center" vertical="center"/>
    </xf>
    <xf numFmtId="0" fontId="14" fillId="0" borderId="34" xfId="0" applyFont="1" applyBorder="1" applyAlignment="1" applyProtection="1">
      <alignment horizontal="center" vertical="center"/>
    </xf>
    <xf numFmtId="0" fontId="14" fillId="0" borderId="71"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12" xfId="0" applyFont="1" applyBorder="1" applyAlignment="1" applyProtection="1">
      <alignment horizontal="center" vertical="center"/>
    </xf>
    <xf numFmtId="0" fontId="5" fillId="0" borderId="0" xfId="0" applyFont="1" applyBorder="1" applyAlignment="1" applyProtection="1">
      <alignment horizontal="right" vertical="center"/>
    </xf>
    <xf numFmtId="187" fontId="5" fillId="25" borderId="38" xfId="0" applyNumberFormat="1" applyFont="1" applyFill="1" applyBorder="1" applyAlignment="1" applyProtection="1">
      <alignment horizontal="center" vertical="center"/>
      <protection locked="0"/>
    </xf>
    <xf numFmtId="187" fontId="5" fillId="25" borderId="69" xfId="0" applyNumberFormat="1" applyFont="1" applyFill="1" applyBorder="1" applyAlignment="1" applyProtection="1">
      <alignment horizontal="center" vertical="center"/>
      <protection locked="0"/>
    </xf>
    <xf numFmtId="187" fontId="5" fillId="25" borderId="82" xfId="0" applyNumberFormat="1" applyFont="1" applyFill="1" applyBorder="1" applyAlignment="1" applyProtection="1">
      <alignment horizontal="center" vertical="center"/>
      <protection locked="0"/>
    </xf>
    <xf numFmtId="187" fontId="5" fillId="25" borderId="13" xfId="0" applyNumberFormat="1" applyFont="1" applyFill="1" applyBorder="1" applyAlignment="1" applyProtection="1">
      <alignment horizontal="center" vertical="center"/>
      <protection locked="0"/>
    </xf>
    <xf numFmtId="187" fontId="5" fillId="25" borderId="14" xfId="0" applyNumberFormat="1" applyFont="1" applyFill="1" applyBorder="1" applyAlignment="1" applyProtection="1">
      <alignment horizontal="center" vertical="center"/>
      <protection locked="0"/>
    </xf>
    <xf numFmtId="179" fontId="5" fillId="25" borderId="38" xfId="0" applyNumberFormat="1" applyFont="1" applyFill="1" applyBorder="1" applyAlignment="1" applyProtection="1">
      <alignment horizontal="center" vertical="center"/>
      <protection locked="0"/>
    </xf>
    <xf numFmtId="179" fontId="5" fillId="25" borderId="82" xfId="0" applyNumberFormat="1" applyFont="1" applyFill="1" applyBorder="1" applyAlignment="1" applyProtection="1">
      <alignment horizontal="center" vertical="center"/>
      <protection locked="0"/>
    </xf>
    <xf numFmtId="180" fontId="5" fillId="25" borderId="38" xfId="0" applyNumberFormat="1" applyFont="1" applyFill="1" applyBorder="1" applyAlignment="1" applyProtection="1">
      <alignment horizontal="center" vertical="center" shrinkToFit="1"/>
      <protection locked="0"/>
    </xf>
    <xf numFmtId="180" fontId="5" fillId="25" borderId="84" xfId="0" applyNumberFormat="1" applyFont="1" applyFill="1" applyBorder="1" applyAlignment="1" applyProtection="1">
      <alignment horizontal="center" vertical="center" shrinkToFit="1"/>
      <protection locked="0"/>
    </xf>
    <xf numFmtId="180" fontId="5" fillId="25" borderId="13" xfId="0" applyNumberFormat="1" applyFont="1" applyFill="1" applyBorder="1" applyAlignment="1" applyProtection="1">
      <alignment horizontal="center" vertical="center" shrinkToFit="1"/>
      <protection locked="0"/>
    </xf>
    <xf numFmtId="180" fontId="5" fillId="25" borderId="15" xfId="0" applyNumberFormat="1" applyFont="1" applyFill="1" applyBorder="1" applyAlignment="1" applyProtection="1">
      <alignment horizontal="center" vertical="center" shrinkToFit="1"/>
      <protection locked="0"/>
    </xf>
    <xf numFmtId="0" fontId="5" fillId="0" borderId="26" xfId="0" applyFont="1" applyBorder="1" applyAlignment="1" applyProtection="1">
      <alignment horizontal="center" vertical="center" shrinkToFit="1"/>
    </xf>
    <xf numFmtId="0" fontId="5" fillId="0" borderId="85" xfId="0" applyFont="1" applyBorder="1" applyAlignment="1" applyProtection="1">
      <alignment horizontal="center" vertical="center" shrinkToFit="1"/>
    </xf>
    <xf numFmtId="0" fontId="5" fillId="0" borderId="26" xfId="0" applyFont="1" applyBorder="1" applyAlignment="1" applyProtection="1">
      <alignment horizontal="center" vertical="center"/>
    </xf>
    <xf numFmtId="0" fontId="5" fillId="0" borderId="85" xfId="0" applyFont="1" applyBorder="1" applyAlignment="1" applyProtection="1">
      <alignment horizontal="center" vertical="center"/>
    </xf>
    <xf numFmtId="185" fontId="5" fillId="0" borderId="14" xfId="0" applyNumberFormat="1" applyFont="1" applyFill="1" applyBorder="1" applyAlignment="1" applyProtection="1">
      <alignment horizontal="right" vertical="center"/>
    </xf>
    <xf numFmtId="180" fontId="5" fillId="25" borderId="26" xfId="0" applyNumberFormat="1" applyFont="1" applyFill="1" applyBorder="1" applyAlignment="1" applyProtection="1">
      <alignment horizontal="center" vertical="center" shrinkToFit="1"/>
      <protection locked="0"/>
    </xf>
    <xf numFmtId="180" fontId="5" fillId="25" borderId="81" xfId="0" applyNumberFormat="1" applyFont="1" applyFill="1" applyBorder="1" applyAlignment="1" applyProtection="1">
      <alignment horizontal="center" vertical="center" shrinkToFit="1"/>
      <protection locked="0"/>
    </xf>
    <xf numFmtId="187" fontId="5" fillId="25" borderId="26" xfId="0" applyNumberFormat="1" applyFont="1" applyFill="1" applyBorder="1" applyAlignment="1" applyProtection="1">
      <alignment horizontal="center" vertical="center"/>
      <protection locked="0"/>
    </xf>
    <xf numFmtId="187" fontId="5" fillId="25" borderId="73" xfId="0" applyNumberFormat="1" applyFont="1" applyFill="1" applyBorder="1" applyAlignment="1" applyProtection="1">
      <alignment horizontal="center" vertical="center"/>
      <protection locked="0"/>
    </xf>
    <xf numFmtId="179" fontId="5" fillId="25" borderId="26" xfId="0" applyNumberFormat="1" applyFont="1" applyFill="1" applyBorder="1" applyAlignment="1" applyProtection="1">
      <alignment horizontal="center" vertical="center"/>
      <protection locked="0"/>
    </xf>
    <xf numFmtId="179" fontId="5" fillId="25" borderId="85" xfId="0" applyNumberFormat="1" applyFont="1" applyFill="1" applyBorder="1" applyAlignment="1" applyProtection="1">
      <alignment horizontal="center" vertical="center"/>
      <protection locked="0"/>
    </xf>
    <xf numFmtId="0" fontId="5" fillId="0" borderId="83" xfId="0" applyFont="1" applyBorder="1" applyAlignment="1" applyProtection="1">
      <alignment horizontal="center" vertical="center"/>
    </xf>
    <xf numFmtId="0" fontId="5" fillId="0" borderId="73"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0" xfId="0" applyFont="1" applyBorder="1" applyAlignment="1" applyProtection="1">
      <alignment horizontal="left" vertical="center" shrinkToFit="1"/>
    </xf>
    <xf numFmtId="0" fontId="3" fillId="0" borderId="12" xfId="0" applyFont="1" applyBorder="1" applyAlignment="1" applyProtection="1">
      <alignment horizontal="left" vertical="center" shrinkToFit="1"/>
    </xf>
    <xf numFmtId="0" fontId="11" fillId="0" borderId="0" xfId="0" applyFont="1" applyBorder="1" applyAlignment="1" applyProtection="1">
      <alignment horizontal="left" vertical="center" shrinkToFit="1"/>
    </xf>
    <xf numFmtId="0" fontId="11" fillId="0" borderId="12" xfId="0" applyFont="1" applyBorder="1" applyAlignment="1" applyProtection="1">
      <alignment horizontal="left" vertical="center" shrinkToFit="1"/>
    </xf>
    <xf numFmtId="0" fontId="15" fillId="0" borderId="0" xfId="0" applyFont="1" applyBorder="1" applyAlignment="1" applyProtection="1">
      <alignment horizontal="right" vertical="center"/>
    </xf>
    <xf numFmtId="0" fontId="15" fillId="0" borderId="12" xfId="0" applyFont="1" applyBorder="1" applyAlignment="1" applyProtection="1">
      <alignment horizontal="right" vertical="center"/>
    </xf>
    <xf numFmtId="0" fontId="7" fillId="0" borderId="0" xfId="0" applyFont="1" applyBorder="1" applyAlignment="1" applyProtection="1">
      <alignment horizontal="center" vertical="center"/>
    </xf>
    <xf numFmtId="0" fontId="5" fillId="0" borderId="0" xfId="0" applyFont="1" applyBorder="1" applyAlignment="1" applyProtection="1">
      <alignment horizontal="right" vertical="top"/>
    </xf>
    <xf numFmtId="0" fontId="3" fillId="0" borderId="0" xfId="0" applyFont="1" applyBorder="1" applyAlignment="1" applyProtection="1">
      <alignment horizontal="left" vertical="center" wrapText="1"/>
    </xf>
    <xf numFmtId="0" fontId="5" fillId="0" borderId="64" xfId="0" applyFont="1" applyBorder="1" applyAlignment="1" applyProtection="1">
      <alignment horizontal="center" vertical="center" shrinkToFit="1"/>
    </xf>
    <xf numFmtId="0" fontId="5" fillId="0" borderId="76" xfId="0" applyFont="1" applyBorder="1" applyAlignment="1" applyProtection="1">
      <alignment horizontal="center" vertical="center" shrinkToFit="1"/>
    </xf>
    <xf numFmtId="0" fontId="5" fillId="0" borderId="13" xfId="0" applyFont="1" applyBorder="1" applyAlignment="1" applyProtection="1">
      <alignment horizontal="center" vertical="center" shrinkToFit="1"/>
    </xf>
    <xf numFmtId="0" fontId="5" fillId="0" borderId="29" xfId="0" applyFont="1" applyBorder="1" applyAlignment="1" applyProtection="1">
      <alignment horizontal="center" vertical="center" shrinkToFit="1"/>
    </xf>
    <xf numFmtId="0" fontId="5" fillId="0" borderId="70" xfId="0" applyFont="1" applyBorder="1" applyAlignment="1" applyProtection="1">
      <alignment horizontal="center" vertical="center"/>
    </xf>
    <xf numFmtId="0" fontId="5" fillId="0" borderId="42" xfId="0" applyFont="1" applyBorder="1" applyAlignment="1" applyProtection="1">
      <alignment horizontal="center" vertical="center"/>
    </xf>
    <xf numFmtId="0" fontId="5" fillId="0" borderId="70" xfId="0" applyFont="1" applyBorder="1" applyAlignment="1" applyProtection="1">
      <alignment horizontal="center" vertical="center" wrapText="1" shrinkToFit="1"/>
    </xf>
    <xf numFmtId="0" fontId="11" fillId="0" borderId="0" xfId="0" applyFont="1" applyBorder="1" applyAlignment="1" applyProtection="1">
      <alignment horizontal="center" vertical="center"/>
    </xf>
    <xf numFmtId="0" fontId="11" fillId="0" borderId="12" xfId="0" applyFont="1" applyBorder="1" applyAlignment="1" applyProtection="1">
      <alignment horizontal="center" vertical="center"/>
    </xf>
    <xf numFmtId="0" fontId="11" fillId="0" borderId="0" xfId="0" applyFont="1" applyBorder="1" applyAlignment="1" applyProtection="1">
      <alignment horizontal="left" vertical="center" wrapText="1"/>
    </xf>
    <xf numFmtId="0" fontId="11" fillId="0" borderId="12" xfId="0" applyFont="1" applyBorder="1" applyAlignment="1" applyProtection="1">
      <alignment horizontal="left" vertical="center" wrapText="1"/>
    </xf>
    <xf numFmtId="0" fontId="5" fillId="0" borderId="12" xfId="0" applyFont="1" applyBorder="1" applyAlignment="1" applyProtection="1">
      <alignment horizontal="right" vertical="center"/>
    </xf>
    <xf numFmtId="0" fontId="5" fillId="0" borderId="0" xfId="0" applyFont="1" applyBorder="1" applyAlignment="1" applyProtection="1">
      <alignment horizontal="left" vertical="top" wrapText="1"/>
    </xf>
    <xf numFmtId="0" fontId="11" fillId="0" borderId="11" xfId="0" applyFont="1" applyBorder="1" applyAlignment="1" applyProtection="1">
      <alignment horizontal="center" vertical="center" shrinkToFit="1"/>
    </xf>
    <xf numFmtId="0" fontId="20" fillId="0" borderId="0" xfId="0" applyFont="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25" fillId="0" borderId="0" xfId="0" applyFont="1" applyFill="1" applyBorder="1" applyAlignment="1" applyProtection="1">
      <alignment horizontal="right" vertical="top" wrapText="1"/>
    </xf>
    <xf numFmtId="0" fontId="5" fillId="0" borderId="0" xfId="0" applyFont="1" applyFill="1" applyBorder="1" applyAlignment="1" applyProtection="1">
      <alignment horizontal="right" vertical="top" wrapText="1"/>
    </xf>
    <xf numFmtId="179" fontId="5" fillId="25" borderId="0" xfId="0" applyNumberFormat="1" applyFont="1" applyFill="1" applyBorder="1" applyAlignment="1" applyProtection="1">
      <alignment horizontal="center" vertical="center"/>
    </xf>
    <xf numFmtId="0" fontId="5" fillId="0" borderId="0" xfId="0" applyFont="1" applyFill="1" applyBorder="1" applyAlignment="1" applyProtection="1">
      <alignment horizontal="right" vertical="center"/>
    </xf>
    <xf numFmtId="0" fontId="5" fillId="0" borderId="0" xfId="0" applyFont="1" applyBorder="1" applyAlignment="1" applyProtection="1">
      <alignment horizontal="left" vertical="center"/>
    </xf>
    <xf numFmtId="14" fontId="5" fillId="25" borderId="26" xfId="0" applyNumberFormat="1" applyFont="1" applyFill="1" applyBorder="1" applyAlignment="1" applyProtection="1">
      <alignment horizontal="center" vertical="center"/>
      <protection locked="0"/>
    </xf>
    <xf numFmtId="0" fontId="5" fillId="25" borderId="85" xfId="0" applyFont="1" applyFill="1" applyBorder="1" applyAlignment="1" applyProtection="1">
      <alignment horizontal="center" vertical="center"/>
      <protection locked="0"/>
    </xf>
    <xf numFmtId="0" fontId="12" fillId="28" borderId="86" xfId="0" applyFont="1" applyFill="1" applyBorder="1" applyAlignment="1" applyProtection="1">
      <alignment horizontal="center" vertical="center"/>
      <protection locked="0"/>
    </xf>
    <xf numFmtId="0" fontId="12" fillId="28" borderId="87" xfId="0" applyFont="1" applyFill="1" applyBorder="1" applyAlignment="1" applyProtection="1">
      <alignment horizontal="center" vertical="center"/>
      <protection locked="0"/>
    </xf>
    <xf numFmtId="0" fontId="12" fillId="28" borderId="88" xfId="0" applyFont="1" applyFill="1" applyBorder="1" applyAlignment="1" applyProtection="1">
      <alignment horizontal="center" vertical="center"/>
      <protection locked="0"/>
    </xf>
    <xf numFmtId="0" fontId="9" fillId="0" borderId="14" xfId="0" applyNumberFormat="1" applyFont="1" applyBorder="1" applyAlignment="1" applyProtection="1">
      <alignment horizontal="center" vertical="center"/>
      <protection locked="0"/>
    </xf>
    <xf numFmtId="194" fontId="5" fillId="25" borderId="26" xfId="0" applyNumberFormat="1" applyFont="1" applyFill="1" applyBorder="1" applyAlignment="1" applyProtection="1">
      <alignment horizontal="center" vertical="center" shrinkToFit="1"/>
      <protection locked="0"/>
    </xf>
  </cellXfs>
  <cellStyles count="44">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パーセント" xfId="28" builtinId="5"/>
    <cellStyle name="メモ 2" xfId="29"/>
    <cellStyle name="リンク セル 2" xfId="30"/>
    <cellStyle name="悪い 2" xfId="31"/>
    <cellStyle name="計算 2" xfId="32"/>
    <cellStyle name="警告文 2" xfId="33"/>
    <cellStyle name="桁区切り" xfId="34" builtinId="6"/>
    <cellStyle name="見出し 1 2" xfId="35"/>
    <cellStyle name="見出し 2 2" xfId="36"/>
    <cellStyle name="見出し 3 2" xfId="37"/>
    <cellStyle name="見出し 4 2" xfId="38"/>
    <cellStyle name="集計 2" xfId="39"/>
    <cellStyle name="出力 2" xfId="40"/>
    <cellStyle name="説明文 2" xfId="41"/>
    <cellStyle name="入力 2" xfId="42"/>
    <cellStyle name="標準" xfId="0" builtinId="0"/>
    <cellStyle name="良い 2" xfId="43"/>
  </cellStyles>
  <dxfs count="1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name val="ＭＳ Ｐゴシック"/>
        <scheme val="none"/>
      </font>
    </dxf>
    <dxf>
      <font>
        <color rgb="FFFF0000"/>
        <name val="ＭＳ Ｐゴシック"/>
        <scheme val="none"/>
      </font>
    </dxf>
    <dxf>
      <font>
        <color rgb="FFFF0000"/>
      </font>
    </dxf>
    <dxf>
      <font>
        <color rgb="FFFF0000"/>
      </font>
    </dxf>
    <dxf>
      <font>
        <color rgb="FFFF0000"/>
        <name val="ＭＳ Ｐゴシック"/>
        <scheme val="none"/>
      </font>
    </dxf>
    <dxf>
      <font>
        <color rgb="FFFF0000"/>
        <name val="ＭＳ Ｐゴシック"/>
        <scheme val="none"/>
      </font>
    </dxf>
    <dxf>
      <font>
        <color rgb="FFFF0000"/>
        <name val="ＭＳ Ｐゴシック"/>
        <scheme val="none"/>
      </font>
    </dxf>
    <dxf>
      <font>
        <color rgb="FFFF0000"/>
        <name val="ＭＳ Ｐゴシック"/>
        <scheme val="none"/>
      </font>
    </dxf>
    <dxf>
      <font>
        <color rgb="FFFF0000"/>
        <name val="ＭＳ Ｐゴシック"/>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32</xdr:row>
      <xdr:rowOff>126430</xdr:rowOff>
    </xdr:from>
    <xdr:to>
      <xdr:col>13</xdr:col>
      <xdr:colOff>285750</xdr:colOff>
      <xdr:row>50</xdr:row>
      <xdr:rowOff>155005</xdr:rowOff>
    </xdr:to>
    <xdr:pic>
      <xdr:nvPicPr>
        <xdr:cNvPr id="13873" name="図 13" descr="白紙.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2559" y="6395612"/>
          <a:ext cx="5051714" cy="3513859"/>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3</xdr:col>
      <xdr:colOff>581025</xdr:colOff>
      <xdr:row>11</xdr:row>
      <xdr:rowOff>76201</xdr:rowOff>
    </xdr:from>
    <xdr:to>
      <xdr:col>9</xdr:col>
      <xdr:colOff>200025</xdr:colOff>
      <xdr:row>20</xdr:row>
      <xdr:rowOff>228600</xdr:rowOff>
    </xdr:to>
    <xdr:pic>
      <xdr:nvPicPr>
        <xdr:cNvPr id="5"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3075" y="2533651"/>
          <a:ext cx="3019425" cy="1866899"/>
        </a:xfrm>
        <a:prstGeom prst="rect">
          <a:avLst/>
        </a:prstGeom>
        <a:noFill/>
        <a:ln>
          <a:noFill/>
        </a:ln>
        <a:extLst/>
      </xdr:spPr>
    </xdr:pic>
    <xdr:clientData/>
  </xdr:twoCellAnchor>
  <xdr:twoCellAnchor>
    <xdr:from>
      <xdr:col>4</xdr:col>
      <xdr:colOff>628256</xdr:colOff>
      <xdr:row>51</xdr:row>
      <xdr:rowOff>0</xdr:rowOff>
    </xdr:from>
    <xdr:to>
      <xdr:col>8</xdr:col>
      <xdr:colOff>243218</xdr:colOff>
      <xdr:row>51</xdr:row>
      <xdr:rowOff>190500</xdr:rowOff>
    </xdr:to>
    <xdr:sp macro="" textlink="">
      <xdr:nvSpPr>
        <xdr:cNvPr id="7" name="Text Box 385"/>
        <xdr:cNvSpPr txBox="1">
          <a:spLocks noChangeArrowheads="1"/>
        </xdr:cNvSpPr>
      </xdr:nvSpPr>
      <xdr:spPr bwMode="auto">
        <a:xfrm>
          <a:off x="2322490" y="9983011"/>
          <a:ext cx="1779366" cy="190500"/>
        </a:xfrm>
        <a:prstGeom prst="rect">
          <a:avLst/>
        </a:prstGeom>
        <a:solidFill>
          <a:srgbClr val="FFFFFF"/>
        </a:solidFill>
        <a:ln w="9525">
          <a:solidFill>
            <a:srgbClr val="000000"/>
          </a:solidFill>
          <a:miter lim="800000"/>
          <a:headEnd/>
          <a:tailEnd/>
        </a:ln>
        <a:effectLst/>
        <a:extLst/>
      </xdr:spPr>
      <xdr:txBody>
        <a:bodyPr vertOverflow="clip" wrap="square" lIns="36576" tIns="18288" rIns="36576" bIns="18288" anchor="ctr" upright="1"/>
        <a:lstStyle/>
        <a:p>
          <a:pPr algn="ctr" rtl="0">
            <a:defRPr sz="1000"/>
          </a:pPr>
          <a:r>
            <a:rPr lang="ja-JP" altLang="en-US" sz="1000" b="0" i="0" u="none" strike="noStrike" baseline="0">
              <a:solidFill>
                <a:srgbClr val="000000"/>
              </a:solidFill>
              <a:latin typeface="ＭＳ Ｐゴシック"/>
              <a:ea typeface="ＭＳ Ｐゴシック"/>
            </a:rPr>
            <a:t>グリドル底面測定点図</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685800</xdr:colOff>
      <xdr:row>27</xdr:row>
      <xdr:rowOff>171450</xdr:rowOff>
    </xdr:from>
    <xdr:to>
      <xdr:col>7</xdr:col>
      <xdr:colOff>304800</xdr:colOff>
      <xdr:row>38</xdr:row>
      <xdr:rowOff>114300</xdr:rowOff>
    </xdr:to>
    <xdr:pic>
      <xdr:nvPicPr>
        <xdr:cNvPr id="16537" name="図 13" descr="白紙.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43100" y="5610225"/>
          <a:ext cx="3638550" cy="2038350"/>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3</xdr:col>
      <xdr:colOff>0</xdr:colOff>
      <xdr:row>40</xdr:row>
      <xdr:rowOff>85725</xdr:rowOff>
    </xdr:from>
    <xdr:to>
      <xdr:col>7</xdr:col>
      <xdr:colOff>323850</xdr:colOff>
      <xdr:row>51</xdr:row>
      <xdr:rowOff>133350</xdr:rowOff>
    </xdr:to>
    <xdr:pic>
      <xdr:nvPicPr>
        <xdr:cNvPr id="16538" name="図 13" descr="白紙.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52625" y="7924800"/>
          <a:ext cx="3648075" cy="2038350"/>
        </a:xfrm>
        <a:prstGeom prst="rect">
          <a:avLst/>
        </a:prstGeom>
        <a:solidFill>
          <a:srgbClr val="00B0F0">
            <a:alpha val="61176"/>
          </a:srgbClr>
        </a:solidFill>
        <a:ln w="3175">
          <a:solidFill>
            <a:srgbClr val="000000"/>
          </a:solidFill>
          <a:miter lim="800000"/>
          <a:headEnd/>
          <a:tailEnd/>
        </a:ln>
      </xdr:spPr>
    </xdr:pic>
    <xdr:clientData fLocksWithSheet="0"/>
  </xdr:twoCellAnchor>
  <xdr:twoCellAnchor>
    <xdr:from>
      <xdr:col>1</xdr:col>
      <xdr:colOff>38100</xdr:colOff>
      <xdr:row>15</xdr:row>
      <xdr:rowOff>76200</xdr:rowOff>
    </xdr:from>
    <xdr:to>
      <xdr:col>3</xdr:col>
      <xdr:colOff>469222</xdr:colOff>
      <xdr:row>17</xdr:row>
      <xdr:rowOff>104030</xdr:rowOff>
    </xdr:to>
    <mc:AlternateContent xmlns:mc="http://schemas.openxmlformats.org/markup-compatibility/2006" xmlns:a14="http://schemas.microsoft.com/office/drawing/2010/main">
      <mc:Choice Requires="a14">
        <xdr:sp macro="" textlink="">
          <xdr:nvSpPr>
            <xdr:cNvPr id="5" name="テキスト ボックス 6"/>
            <xdr:cNvSpPr txBox="1"/>
          </xdr:nvSpPr>
          <xdr:spPr>
            <a:xfrm>
              <a:off x="828675" y="3219450"/>
              <a:ext cx="1593172" cy="40883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sSub>
                      <m:sSubPr>
                        <m:ctrlPr>
                          <a:rPr lang="ja-JP" altLang="ja-JP" sz="900"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𝜀</m:t>
                        </m:r>
                      </m:e>
                      <m:sub>
                        <m:r>
                          <m:rPr>
                            <m:sty m:val="p"/>
                          </m:rPr>
                          <a:rPr lang="en-US" altLang="ja-JP" sz="900">
                            <a:solidFill>
                              <a:schemeClr val="tx1"/>
                            </a:solidFill>
                            <a:effectLst/>
                            <a:latin typeface="Cambria Math"/>
                            <a:ea typeface="+mn-ea"/>
                            <a:cs typeface="+mn-cs"/>
                          </a:rPr>
                          <m:t>p</m:t>
                        </m:r>
                      </m:sub>
                    </m:sSub>
                    <m:r>
                      <a:rPr lang="en-US" altLang="ja-JP" sz="900">
                        <a:solidFill>
                          <a:schemeClr val="tx1"/>
                        </a:solidFill>
                        <a:effectLst/>
                        <a:latin typeface="Cambria Math"/>
                        <a:ea typeface="+mn-ea"/>
                        <a:cs typeface="+mn-cs"/>
                      </a:rPr>
                      <m:t>=</m:t>
                    </m:r>
                    <m:d>
                      <m:dPr>
                        <m:ctrlPr>
                          <a:rPr lang="ja-JP" altLang="ja-JP" sz="900" i="1">
                            <a:solidFill>
                              <a:schemeClr val="tx1"/>
                            </a:solidFill>
                            <a:effectLst/>
                            <a:latin typeface="Cambria Math"/>
                            <a:ea typeface="+mn-ea"/>
                            <a:cs typeface="+mn-cs"/>
                          </a:rPr>
                        </m:ctrlPr>
                      </m:dPr>
                      <m:e>
                        <m:f>
                          <m:fPr>
                            <m:ctrlPr>
                              <a:rPr lang="ja-JP" altLang="ja-JP" sz="900" i="1">
                                <a:solidFill>
                                  <a:schemeClr val="tx1"/>
                                </a:solidFill>
                                <a:effectLst/>
                                <a:latin typeface="Cambria Math"/>
                                <a:ea typeface="+mn-ea"/>
                                <a:cs typeface="+mn-cs"/>
                              </a:rPr>
                            </m:ctrlPr>
                          </m:fPr>
                          <m:num>
                            <m:sSub>
                              <m:sSubPr>
                                <m:ctrlPr>
                                  <a:rPr lang="ja-JP" altLang="ja-JP" sz="900"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𝑝</m:t>
                                </m:r>
                              </m:e>
                              <m:sub>
                                <m:r>
                                  <m:rPr>
                                    <m:sty m:val="p"/>
                                  </m:rPr>
                                  <a:rPr lang="en-US" altLang="ja-JP" sz="900">
                                    <a:solidFill>
                                      <a:schemeClr val="tx1"/>
                                    </a:solidFill>
                                    <a:effectLst/>
                                    <a:latin typeface="Cambria Math"/>
                                    <a:ea typeface="+mn-ea"/>
                                    <a:cs typeface="+mn-cs"/>
                                  </a:rPr>
                                  <m:t>x</m:t>
                                </m:r>
                              </m:sub>
                            </m:sSub>
                          </m:num>
                          <m:den>
                            <m:sSub>
                              <m:sSubPr>
                                <m:ctrlPr>
                                  <a:rPr lang="ja-JP" altLang="ja-JP" sz="900"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𝑝</m:t>
                                </m:r>
                              </m:e>
                              <m:sub>
                                <m:r>
                                  <a:rPr lang="en-US" altLang="ja-JP" sz="900" i="1">
                                    <a:solidFill>
                                      <a:schemeClr val="tx1"/>
                                    </a:solidFill>
                                    <a:effectLst/>
                                    <a:latin typeface="Cambria Math"/>
                                    <a:ea typeface="+mn-ea"/>
                                    <a:cs typeface="+mn-cs"/>
                                  </a:rPr>
                                  <m:t>𝑟</m:t>
                                </m:r>
                              </m:sub>
                            </m:sSub>
                          </m:den>
                        </m:f>
                        <m:r>
                          <a:rPr lang="en-US" altLang="ja-JP" sz="900" i="1">
                            <a:solidFill>
                              <a:schemeClr val="tx1"/>
                            </a:solidFill>
                            <a:effectLst/>
                            <a:latin typeface="Cambria Math"/>
                            <a:ea typeface="+mn-ea"/>
                            <a:cs typeface="+mn-cs"/>
                          </a:rPr>
                          <m:t>−1</m:t>
                        </m:r>
                      </m:e>
                    </m:d>
                    <m:r>
                      <a:rPr lang="ja-JP" altLang="ja-JP" sz="900">
                        <a:solidFill>
                          <a:schemeClr val="tx1"/>
                        </a:solidFill>
                        <a:effectLst/>
                        <a:latin typeface="Cambria Math"/>
                        <a:ea typeface="+mn-ea"/>
                        <a:cs typeface="+mn-cs"/>
                      </a:rPr>
                      <m:t>×</m:t>
                    </m:r>
                    <m:r>
                      <a:rPr lang="en-US" altLang="ja-JP" sz="900">
                        <a:solidFill>
                          <a:schemeClr val="tx1"/>
                        </a:solidFill>
                        <a:effectLst/>
                        <a:latin typeface="Cambria Math"/>
                        <a:ea typeface="+mn-ea"/>
                        <a:cs typeface="+mn-cs"/>
                      </a:rPr>
                      <m:t>100</m:t>
                    </m:r>
                  </m:oMath>
                </m:oMathPara>
              </a14:m>
              <a:endParaRPr kumimoji="1" lang="ja-JP" altLang="en-US" sz="900"/>
            </a:p>
          </xdr:txBody>
        </xdr:sp>
      </mc:Choice>
      <mc:Fallback xmlns="">
        <xdr:sp macro="" textlink="">
          <xdr:nvSpPr>
            <xdr:cNvPr id="5" name="テキスト ボックス 6"/>
            <xdr:cNvSpPr txBox="1"/>
          </xdr:nvSpPr>
          <xdr:spPr>
            <a:xfrm>
              <a:off x="828675" y="3219450"/>
              <a:ext cx="1593172" cy="40883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r>
                <a:rPr lang="en-US" altLang="ja-JP" sz="900" i="0">
                  <a:solidFill>
                    <a:schemeClr val="tx1"/>
                  </a:solidFill>
                  <a:effectLst/>
                  <a:latin typeface="Cambria Math"/>
                  <a:ea typeface="+mn-ea"/>
                  <a:cs typeface="+mn-cs"/>
                </a:rPr>
                <a:t>𝜀</a:t>
              </a:r>
              <a:r>
                <a:rPr lang="ja-JP" altLang="ja-JP" sz="900" i="0">
                  <a:solidFill>
                    <a:schemeClr val="tx1"/>
                  </a:solidFill>
                  <a:effectLst/>
                  <a:latin typeface="Cambria Math"/>
                  <a:ea typeface="+mn-ea"/>
                  <a:cs typeface="+mn-cs"/>
                </a:rPr>
                <a:t>_</a:t>
              </a:r>
              <a:r>
                <a:rPr lang="en-US" altLang="ja-JP" sz="900" i="0">
                  <a:solidFill>
                    <a:schemeClr val="tx1"/>
                  </a:solidFill>
                  <a:effectLst/>
                  <a:latin typeface="Cambria Math"/>
                  <a:ea typeface="+mn-ea"/>
                  <a:cs typeface="+mn-cs"/>
                </a:rPr>
                <a:t>p=</a:t>
              </a:r>
              <a:r>
                <a:rPr lang="ja-JP" altLang="ja-JP" sz="900" i="0">
                  <a:solidFill>
                    <a:schemeClr val="tx1"/>
                  </a:solidFill>
                  <a:effectLst/>
                  <a:latin typeface="Cambria Math"/>
                  <a:ea typeface="+mn-ea"/>
                  <a:cs typeface="+mn-cs"/>
                </a:rPr>
                <a:t>(</a:t>
              </a:r>
              <a:r>
                <a:rPr lang="en-US" altLang="ja-JP" sz="900" i="0">
                  <a:solidFill>
                    <a:schemeClr val="tx1"/>
                  </a:solidFill>
                  <a:effectLst/>
                  <a:latin typeface="Cambria Math"/>
                  <a:ea typeface="+mn-ea"/>
                  <a:cs typeface="+mn-cs"/>
                </a:rPr>
                <a:t>𝑝</a:t>
              </a:r>
              <a:r>
                <a:rPr lang="ja-JP" altLang="ja-JP" sz="900" i="0">
                  <a:solidFill>
                    <a:schemeClr val="tx1"/>
                  </a:solidFill>
                  <a:effectLst/>
                  <a:latin typeface="Cambria Math"/>
                  <a:ea typeface="+mn-ea"/>
                  <a:cs typeface="+mn-cs"/>
                </a:rPr>
                <a:t>_</a:t>
              </a:r>
              <a:r>
                <a:rPr lang="en-US" altLang="ja-JP" sz="900" i="0">
                  <a:solidFill>
                    <a:schemeClr val="tx1"/>
                  </a:solidFill>
                  <a:effectLst/>
                  <a:latin typeface="Cambria Math"/>
                  <a:ea typeface="+mn-ea"/>
                  <a:cs typeface="+mn-cs"/>
                </a:rPr>
                <a:t>x</a:t>
              </a:r>
              <a:r>
                <a:rPr lang="ja-JP" altLang="ja-JP" sz="900" i="0">
                  <a:solidFill>
                    <a:schemeClr val="tx1"/>
                  </a:solidFill>
                  <a:effectLst/>
                  <a:latin typeface="Cambria Math"/>
                  <a:ea typeface="+mn-ea"/>
                  <a:cs typeface="+mn-cs"/>
                </a:rPr>
                <a:t>/</a:t>
              </a:r>
              <a:r>
                <a:rPr lang="en-US" altLang="ja-JP" sz="900" i="0">
                  <a:solidFill>
                    <a:schemeClr val="tx1"/>
                  </a:solidFill>
                  <a:effectLst/>
                  <a:latin typeface="Cambria Math"/>
                  <a:ea typeface="+mn-ea"/>
                  <a:cs typeface="+mn-cs"/>
                </a:rPr>
                <a:t>𝑝</a:t>
              </a:r>
              <a:r>
                <a:rPr lang="ja-JP" altLang="ja-JP" sz="900" i="0">
                  <a:solidFill>
                    <a:schemeClr val="tx1"/>
                  </a:solidFill>
                  <a:effectLst/>
                  <a:latin typeface="Cambria Math"/>
                  <a:ea typeface="+mn-ea"/>
                  <a:cs typeface="+mn-cs"/>
                </a:rPr>
                <a:t>_</a:t>
              </a:r>
              <a:r>
                <a:rPr lang="en-US" altLang="ja-JP" sz="900" i="0">
                  <a:solidFill>
                    <a:schemeClr val="tx1"/>
                  </a:solidFill>
                  <a:effectLst/>
                  <a:latin typeface="Cambria Math"/>
                  <a:ea typeface="+mn-ea"/>
                  <a:cs typeface="+mn-cs"/>
                </a:rPr>
                <a:t>𝑟 −1)</a:t>
              </a:r>
              <a:r>
                <a:rPr lang="ja-JP" altLang="ja-JP" sz="900" i="0">
                  <a:solidFill>
                    <a:schemeClr val="tx1"/>
                  </a:solidFill>
                  <a:effectLst/>
                  <a:latin typeface="Cambria Math"/>
                  <a:ea typeface="+mn-ea"/>
                  <a:cs typeface="+mn-cs"/>
                </a:rPr>
                <a:t>×</a:t>
              </a:r>
              <a:r>
                <a:rPr lang="en-US" altLang="ja-JP" sz="900" i="0">
                  <a:solidFill>
                    <a:schemeClr val="tx1"/>
                  </a:solidFill>
                  <a:effectLst/>
                  <a:latin typeface="Cambria Math"/>
                  <a:ea typeface="+mn-ea"/>
                  <a:cs typeface="+mn-cs"/>
                </a:rPr>
                <a:t>100</a:t>
              </a:r>
              <a:endParaRPr kumimoji="1" lang="ja-JP" altLang="en-US" sz="900"/>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142875</xdr:colOff>
      <xdr:row>14</xdr:row>
      <xdr:rowOff>53411</xdr:rowOff>
    </xdr:from>
    <xdr:to>
      <xdr:col>4</xdr:col>
      <xdr:colOff>523875</xdr:colOff>
      <xdr:row>15</xdr:row>
      <xdr:rowOff>209550</xdr:rowOff>
    </xdr:to>
    <xdr:pic>
      <xdr:nvPicPr>
        <xdr:cNvPr id="18468" name="Picture 170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0150" y="3072836"/>
          <a:ext cx="1266825" cy="384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2</xdr:col>
      <xdr:colOff>0</xdr:colOff>
      <xdr:row>33</xdr:row>
      <xdr:rowOff>0</xdr:rowOff>
    </xdr:from>
    <xdr:to>
      <xdr:col>13</xdr:col>
      <xdr:colOff>123825</xdr:colOff>
      <xdr:row>50</xdr:row>
      <xdr:rowOff>9525</xdr:rowOff>
    </xdr:to>
    <xdr:pic>
      <xdr:nvPicPr>
        <xdr:cNvPr id="18469" name="図 13" descr="白紙.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7275" y="6734175"/>
          <a:ext cx="5410200" cy="3019425"/>
        </a:xfrm>
        <a:prstGeom prst="rect">
          <a:avLst/>
        </a:prstGeom>
        <a:solidFill>
          <a:srgbClr val="00B0F0">
            <a:alpha val="61176"/>
          </a:srgbClr>
        </a:solidFill>
        <a:ln w="3175">
          <a:solidFill>
            <a:srgbClr val="000000"/>
          </a:solidFill>
          <a:miter lim="800000"/>
          <a:headEnd/>
          <a:tailEnd/>
        </a:ln>
      </xdr:spPr>
    </xdr:pic>
    <xdr:clientData fLocksWithSheet="0"/>
  </xdr:twoCellAnchor>
</xdr:wsDr>
</file>

<file path=xl/drawings/drawing4.xml><?xml version="1.0" encoding="utf-8"?>
<xdr:wsDr xmlns:xdr="http://schemas.openxmlformats.org/drawingml/2006/spreadsheetDrawing" xmlns:a="http://schemas.openxmlformats.org/drawingml/2006/main">
  <xdr:twoCellAnchor editAs="oneCell">
    <xdr:from>
      <xdr:col>3</xdr:col>
      <xdr:colOff>19050</xdr:colOff>
      <xdr:row>17</xdr:row>
      <xdr:rowOff>76200</xdr:rowOff>
    </xdr:from>
    <xdr:to>
      <xdr:col>4</xdr:col>
      <xdr:colOff>314325</xdr:colOff>
      <xdr:row>19</xdr:row>
      <xdr:rowOff>104775</xdr:rowOff>
    </xdr:to>
    <xdr:pic>
      <xdr:nvPicPr>
        <xdr:cNvPr id="14753" name="Picture 47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5850" y="3905250"/>
          <a:ext cx="9906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2</xdr:col>
      <xdr:colOff>0</xdr:colOff>
      <xdr:row>34</xdr:row>
      <xdr:rowOff>0</xdr:rowOff>
    </xdr:from>
    <xdr:to>
      <xdr:col>12</xdr:col>
      <xdr:colOff>381000</xdr:colOff>
      <xdr:row>48</xdr:row>
      <xdr:rowOff>161925</xdr:rowOff>
    </xdr:to>
    <xdr:pic>
      <xdr:nvPicPr>
        <xdr:cNvPr id="14754" name="図 13" descr="白紙.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42975" y="7019925"/>
          <a:ext cx="5191125" cy="2828925"/>
        </a:xfrm>
        <a:prstGeom prst="rect">
          <a:avLst/>
        </a:prstGeom>
        <a:solidFill>
          <a:srgbClr val="00B0F0">
            <a:alpha val="61176"/>
          </a:srgbClr>
        </a:solidFill>
        <a:ln w="3175">
          <a:solidFill>
            <a:srgbClr val="000000"/>
          </a:solidFill>
          <a:miter lim="800000"/>
          <a:headEnd/>
          <a:tailEnd/>
        </a:ln>
      </xdr:spPr>
    </xdr:pic>
    <xdr:clientData fLocksWithSheet="0"/>
  </xdr:twoCellAnchor>
</xdr:wsDr>
</file>

<file path=xl/drawings/drawing5.xml><?xml version="1.0" encoding="utf-8"?>
<xdr:wsDr xmlns:xdr="http://schemas.openxmlformats.org/drawingml/2006/spreadsheetDrawing" xmlns:a="http://schemas.openxmlformats.org/drawingml/2006/main">
  <xdr:oneCellAnchor>
    <xdr:from>
      <xdr:col>1</xdr:col>
      <xdr:colOff>171450</xdr:colOff>
      <xdr:row>6</xdr:row>
      <xdr:rowOff>223837</xdr:rowOff>
    </xdr:from>
    <xdr:ext cx="1466850" cy="442301"/>
    <mc:AlternateContent xmlns:mc="http://schemas.openxmlformats.org/markup-compatibility/2006" xmlns:a14="http://schemas.microsoft.com/office/drawing/2010/main">
      <mc:Choice Requires="a14">
        <xdr:sp macro="" textlink="">
          <xdr:nvSpPr>
            <xdr:cNvPr id="2" name="テキスト ボックス 1"/>
            <xdr:cNvSpPr txBox="1"/>
          </xdr:nvSpPr>
          <xdr:spPr>
            <a:xfrm>
              <a:off x="962025" y="1652587"/>
              <a:ext cx="1466850" cy="4423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m:rPr>
                            <m:sty m:val="p"/>
                          </m:rPr>
                          <a:rPr lang="en-US" altLang="ja-JP" sz="1100">
                            <a:solidFill>
                              <a:schemeClr val="tx1"/>
                            </a:solidFill>
                            <a:effectLst/>
                            <a:latin typeface="Cambria Math"/>
                            <a:ea typeface="+mn-ea"/>
                            <a:cs typeface="+mn-cs"/>
                          </a:rPr>
                          <m:t>s</m:t>
                        </m:r>
                      </m:sub>
                    </m:sSub>
                    <m:r>
                      <a:rPr lang="en-US" altLang="ja-JP" sz="1100">
                        <a:solidFill>
                          <a:schemeClr val="tx1"/>
                        </a:solidFill>
                        <a:effectLst/>
                        <a:latin typeface="Cambria Math"/>
                        <a:ea typeface="+mn-ea"/>
                        <a:cs typeface="+mn-cs"/>
                      </a:rPr>
                      <m:t>= </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𝑃</m:t>
                        </m:r>
                      </m:e>
                      <m:sub>
                        <m:r>
                          <m:rPr>
                            <m:sty m:val="p"/>
                          </m:rPr>
                          <a:rPr lang="en-US" altLang="ja-JP" sz="1100">
                            <a:solidFill>
                              <a:schemeClr val="tx1"/>
                            </a:solidFill>
                            <a:effectLst/>
                            <a:latin typeface="Cambria Math"/>
                            <a:ea typeface="+mn-ea"/>
                            <a:cs typeface="+mn-cs"/>
                          </a:rPr>
                          <m:t>s</m:t>
                        </m:r>
                      </m:sub>
                    </m:sSub>
                    <m:f>
                      <m:fPr>
                        <m:ctrlPr>
                          <a:rPr lang="ja-JP" altLang="ja-JP" sz="1100" i="1">
                            <a:solidFill>
                              <a:schemeClr val="tx1"/>
                            </a:solidFill>
                            <a:effectLst/>
                            <a:latin typeface="Cambria Math"/>
                            <a:ea typeface="+mn-ea"/>
                            <a:cs typeface="+mn-cs"/>
                          </a:rPr>
                        </m:ctrlPr>
                      </m:fPr>
                      <m:num>
                        <m:r>
                          <a:rPr lang="en-US" altLang="ja-JP" sz="1100">
                            <a:solidFill>
                              <a:schemeClr val="tx1"/>
                            </a:solidFill>
                            <a:effectLst/>
                            <a:latin typeface="Cambria Math"/>
                            <a:ea typeface="+mn-ea"/>
                            <a:cs typeface="+mn-cs"/>
                          </a:rPr>
                          <m:t>180</m:t>
                        </m:r>
                        <m:r>
                          <a:rPr lang="en-US" altLang="ja-JP" sz="1100" i="1">
                            <a:solidFill>
                              <a:schemeClr val="tx1"/>
                            </a:solidFill>
                            <a:effectLst/>
                            <a:latin typeface="Cambria Math"/>
                            <a:ea typeface="+mn-ea"/>
                            <a:cs typeface="+mn-cs"/>
                          </a:rPr>
                          <m:t>−</m:t>
                        </m:r>
                        <m:r>
                          <a:rPr lang="en-US" altLang="ja-JP" sz="1100">
                            <a:solidFill>
                              <a:schemeClr val="tx1"/>
                            </a:solidFill>
                            <a:effectLst/>
                            <a:latin typeface="Cambria Math"/>
                            <a:ea typeface="+mn-ea"/>
                            <a:cs typeface="+mn-cs"/>
                          </a:rPr>
                          <m:t>25</m:t>
                        </m:r>
                      </m:num>
                      <m:den>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f</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s</m:t>
                            </m:r>
                          </m:sub>
                        </m:sSub>
                      </m:den>
                    </m:f>
                    <m:r>
                      <a:rPr lang="ja-JP" altLang="ja-JP" sz="1100">
                        <a:solidFill>
                          <a:schemeClr val="tx1"/>
                        </a:solidFill>
                        <a:effectLst/>
                        <a:latin typeface="Cambria Math"/>
                        <a:ea typeface="+mn-ea"/>
                        <a:cs typeface="+mn-cs"/>
                      </a:rPr>
                      <m:t>　</m:t>
                    </m:r>
                  </m:oMath>
                </m:oMathPara>
              </a14:m>
              <a:endParaRPr kumimoji="1" lang="ja-JP" altLang="en-US" sz="1100"/>
            </a:p>
          </xdr:txBody>
        </xdr:sp>
      </mc:Choice>
      <mc:Fallback xmlns="">
        <xdr:sp macro="" textlink="">
          <xdr:nvSpPr>
            <xdr:cNvPr id="2" name="テキスト ボックス 1"/>
            <xdr:cNvSpPr txBox="1"/>
          </xdr:nvSpPr>
          <xdr:spPr>
            <a:xfrm>
              <a:off x="962025" y="1652587"/>
              <a:ext cx="1466850" cy="4423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altLang="ja-JP" sz="1100" i="0">
                  <a:solidFill>
                    <a:schemeClr val="tx1"/>
                  </a:solidFill>
                  <a:effectLst/>
                  <a:latin typeface="+mn-lt"/>
                  <a:ea typeface="+mn-ea"/>
                  <a:cs typeface="+mn-cs"/>
                </a:rPr>
                <a:t>𝑄</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s= 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s</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 </a:t>
              </a:r>
              <a:r>
                <a:rPr lang="ja-JP" altLang="ja-JP" sz="1100" i="0">
                  <a:solidFill>
                    <a:schemeClr val="tx1"/>
                  </a:solidFill>
                  <a:effectLst/>
                  <a:latin typeface="+mn-lt"/>
                  <a:ea typeface="+mn-ea"/>
                  <a:cs typeface="+mn-cs"/>
                </a:rPr>
                <a:t>(</a:t>
              </a:r>
              <a:r>
                <a:rPr lang="en-US" altLang="ja-JP" sz="1100" i="0">
                  <a:solidFill>
                    <a:schemeClr val="tx1"/>
                  </a:solidFill>
                  <a:effectLst/>
                  <a:latin typeface="+mn-lt"/>
                  <a:ea typeface="+mn-ea"/>
                  <a:cs typeface="+mn-cs"/>
                </a:rPr>
                <a:t>180−25</a:t>
              </a:r>
              <a:r>
                <a:rPr lang="ja-JP" altLang="ja-JP" sz="1100" i="0">
                  <a:solidFill>
                    <a:schemeClr val="tx1"/>
                  </a:solidFill>
                  <a:effectLst/>
                  <a:latin typeface="+mn-lt"/>
                  <a:ea typeface="+mn-ea"/>
                  <a:cs typeface="+mn-cs"/>
                </a:rPr>
                <a:t>)/(</a:t>
              </a:r>
              <a:r>
                <a:rPr lang="en-US" altLang="ja-JP" sz="1100" i="0">
                  <a:solidFill>
                    <a:schemeClr val="tx1"/>
                  </a:solidFill>
                  <a:effectLst/>
                  <a:latin typeface="+mn-lt"/>
                  <a:ea typeface="+mn-ea"/>
                  <a:cs typeface="+mn-cs"/>
                </a:rPr>
                <a:t>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f−𝜃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s </a:t>
              </a:r>
              <a:r>
                <a:rPr lang="ja-JP" altLang="ja-JP" sz="1100" i="0">
                  <a:solidFill>
                    <a:schemeClr val="tx1"/>
                  </a:solidFill>
                  <a:effectLst/>
                  <a:latin typeface="+mn-lt"/>
                  <a:ea typeface="+mn-ea"/>
                  <a:cs typeface="+mn-cs"/>
                </a:rPr>
                <a:t>)　</a:t>
              </a:r>
              <a:endParaRPr kumimoji="1" lang="ja-JP" altLang="en-US" sz="1100"/>
            </a:p>
          </xdr:txBody>
        </xdr:sp>
      </mc:Fallback>
    </mc:AlternateContent>
    <xdr:clientData/>
  </xdr:oneCellAnchor>
  <xdr:oneCellAnchor>
    <xdr:from>
      <xdr:col>2</xdr:col>
      <xdr:colOff>76200</xdr:colOff>
      <xdr:row>19</xdr:row>
      <xdr:rowOff>176212</xdr:rowOff>
    </xdr:from>
    <xdr:ext cx="914400" cy="438838"/>
    <mc:AlternateContent xmlns:mc="http://schemas.openxmlformats.org/markup-compatibility/2006" xmlns:a14="http://schemas.microsoft.com/office/drawing/2010/main">
      <mc:Choice Requires="a14">
        <xdr:sp macro="" textlink="">
          <xdr:nvSpPr>
            <xdr:cNvPr id="3" name="テキスト ボックス 2"/>
            <xdr:cNvSpPr txBox="1"/>
          </xdr:nvSpPr>
          <xdr:spPr>
            <a:xfrm>
              <a:off x="1047750" y="4005262"/>
              <a:ext cx="914400" cy="4388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m:rPr>
                            <m:sty m:val="p"/>
                          </m:rPr>
                          <a:rPr lang="en-US" altLang="ja-JP" sz="1100">
                            <a:solidFill>
                              <a:schemeClr val="tx1"/>
                            </a:solidFill>
                            <a:effectLst/>
                            <a:latin typeface="Cambria Math"/>
                            <a:ea typeface="+mn-ea"/>
                            <a:cs typeface="+mn-cs"/>
                          </a:rPr>
                          <m:t>c</m:t>
                        </m:r>
                      </m:sub>
                    </m:sSub>
                    <m:r>
                      <a:rPr lang="en-US" altLang="ja-JP" sz="1100">
                        <a:solidFill>
                          <a:schemeClr val="tx1"/>
                        </a:solidFill>
                        <a:effectLst/>
                        <a:latin typeface="Cambria Math"/>
                        <a:ea typeface="+mn-ea"/>
                        <a:cs typeface="+mn-cs"/>
                      </a:rPr>
                      <m:t> = </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𝑃</m:t>
                        </m:r>
                      </m:e>
                      <m:sub>
                        <m:r>
                          <m:rPr>
                            <m:sty m:val="p"/>
                          </m:rPr>
                          <a:rPr lang="en-US" altLang="ja-JP" sz="1100">
                            <a:solidFill>
                              <a:schemeClr val="tx1"/>
                            </a:solidFill>
                            <a:effectLst/>
                            <a:latin typeface="Cambria Math"/>
                            <a:ea typeface="+mn-ea"/>
                            <a:cs typeface="+mn-cs"/>
                          </a:rPr>
                          <m:t>c</m:t>
                        </m:r>
                      </m:sub>
                    </m:sSub>
                    <m:f>
                      <m:fPr>
                        <m:ctrlPr>
                          <a:rPr lang="ja-JP" altLang="ja-JP" sz="1100" i="1">
                            <a:solidFill>
                              <a:schemeClr val="tx1"/>
                            </a:solidFill>
                            <a:effectLst/>
                            <a:latin typeface="Cambria Math"/>
                            <a:ea typeface="+mn-ea"/>
                            <a:cs typeface="+mn-cs"/>
                          </a:rPr>
                        </m:ctrlPr>
                      </m:fPr>
                      <m:num>
                        <m:r>
                          <a:rPr lang="en-US" altLang="ja-JP" sz="1100">
                            <a:solidFill>
                              <a:schemeClr val="tx1"/>
                            </a:solidFill>
                            <a:effectLst/>
                            <a:latin typeface="Cambria Math"/>
                            <a:ea typeface="+mn-ea"/>
                            <a:cs typeface="+mn-cs"/>
                          </a:rPr>
                          <m:t>60</m:t>
                        </m:r>
                      </m:num>
                      <m:den>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𝑇</m:t>
                            </m:r>
                          </m:e>
                          <m:sub>
                            <m:r>
                              <m:rPr>
                                <m:sty m:val="p"/>
                              </m:rPr>
                              <a:rPr lang="en-US" altLang="ja-JP" sz="1100">
                                <a:solidFill>
                                  <a:schemeClr val="tx1"/>
                                </a:solidFill>
                                <a:effectLst/>
                                <a:latin typeface="Cambria Math"/>
                                <a:ea typeface="+mn-ea"/>
                                <a:cs typeface="+mn-cs"/>
                              </a:rPr>
                              <m:t>c</m:t>
                            </m:r>
                          </m:sub>
                        </m:sSub>
                      </m:den>
                    </m:f>
                  </m:oMath>
                </m:oMathPara>
              </a14:m>
              <a:endParaRPr kumimoji="1" lang="ja-JP" altLang="en-US" sz="1100"/>
            </a:p>
          </xdr:txBody>
        </xdr:sp>
      </mc:Choice>
      <mc:Fallback xmlns="">
        <xdr:sp macro="" textlink="">
          <xdr:nvSpPr>
            <xdr:cNvPr id="3" name="テキスト ボックス 2"/>
            <xdr:cNvSpPr txBox="1"/>
          </xdr:nvSpPr>
          <xdr:spPr>
            <a:xfrm>
              <a:off x="1047750" y="4005262"/>
              <a:ext cx="914400" cy="4388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r>
                <a:rPr lang="en-US" altLang="ja-JP" sz="1100" i="0">
                  <a:solidFill>
                    <a:schemeClr val="tx1"/>
                  </a:solidFill>
                  <a:effectLst/>
                  <a:latin typeface="+mn-lt"/>
                  <a:ea typeface="+mn-ea"/>
                  <a:cs typeface="+mn-cs"/>
                </a:rPr>
                <a:t>𝑄</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c  = 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c</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 60</a:t>
              </a:r>
              <a:r>
                <a:rPr lang="ja-JP" altLang="ja-JP" sz="1100" i="0">
                  <a:solidFill>
                    <a:schemeClr val="tx1"/>
                  </a:solidFill>
                  <a:effectLst/>
                  <a:latin typeface="+mn-lt"/>
                  <a:ea typeface="+mn-ea"/>
                  <a:cs typeface="+mn-cs"/>
                </a:rPr>
                <a:t>/</a:t>
              </a:r>
              <a:r>
                <a:rPr lang="en-US" altLang="ja-JP" sz="1100" i="0">
                  <a:solidFill>
                    <a:schemeClr val="tx1"/>
                  </a:solidFill>
                  <a:effectLst/>
                  <a:latin typeface="+mn-lt"/>
                  <a:ea typeface="+mn-ea"/>
                  <a:cs typeface="+mn-cs"/>
                </a:rPr>
                <a:t>𝑇</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c </a:t>
              </a:r>
              <a:endParaRPr kumimoji="1" lang="ja-JP" altLang="en-US" sz="1100"/>
            </a:p>
          </xdr:txBody>
        </xdr:sp>
      </mc:Fallback>
    </mc:AlternateContent>
    <xdr:clientData/>
  </xdr:oneCellAnchor>
  <xdr:oneCellAnchor>
    <xdr:from>
      <xdr:col>0</xdr:col>
      <xdr:colOff>304801</xdr:colOff>
      <xdr:row>42</xdr:row>
      <xdr:rowOff>71437</xdr:rowOff>
    </xdr:from>
    <xdr:ext cx="3895724" cy="441468"/>
    <mc:AlternateContent xmlns:mc="http://schemas.openxmlformats.org/markup-compatibility/2006" xmlns:a14="http://schemas.microsoft.com/office/drawing/2010/main">
      <mc:Choice Requires="a14">
        <xdr:sp macro="" textlink="">
          <xdr:nvSpPr>
            <xdr:cNvPr id="4" name="テキスト ボックス 3"/>
            <xdr:cNvSpPr txBox="1"/>
          </xdr:nvSpPr>
          <xdr:spPr>
            <a:xfrm>
              <a:off x="304801" y="8443912"/>
              <a:ext cx="3895724" cy="4414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m:rPr>
                            <m:sty m:val="p"/>
                          </m:rPr>
                          <a:rPr lang="en-US" altLang="ja-JP" sz="1100">
                            <a:solidFill>
                              <a:schemeClr val="tx1"/>
                            </a:solidFill>
                            <a:effectLst/>
                            <a:latin typeface="Cambria Math"/>
                            <a:ea typeface="+mn-ea"/>
                            <a:cs typeface="+mn-cs"/>
                          </a:rPr>
                          <m:t>i</m:t>
                        </m:r>
                      </m:sub>
                    </m:sSub>
                    <m:r>
                      <a:rPr lang="en-US" altLang="ja-JP" sz="1100">
                        <a:solidFill>
                          <a:schemeClr val="tx1"/>
                        </a:solidFill>
                        <a:effectLst/>
                        <a:latin typeface="Cambria Math"/>
                        <a:ea typeface="+mn-ea"/>
                        <a:cs typeface="+mn-cs"/>
                      </a:rPr>
                      <m:t> = </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𝑃</m:t>
                        </m:r>
                      </m:e>
                      <m:sub>
                        <m:r>
                          <m:rPr>
                            <m:sty m:val="p"/>
                          </m:rPr>
                          <a:rPr lang="en-US" altLang="ja-JP" sz="1100">
                            <a:solidFill>
                              <a:schemeClr val="tx1"/>
                            </a:solidFill>
                            <a:effectLst/>
                            <a:latin typeface="Cambria Math"/>
                            <a:ea typeface="+mn-ea"/>
                            <a:cs typeface="+mn-cs"/>
                          </a:rPr>
                          <m:t>i</m:t>
                        </m:r>
                      </m:sub>
                    </m:sSub>
                    <m:f>
                      <m:fPr>
                        <m:ctrlPr>
                          <a:rPr lang="ja-JP" altLang="ja-JP" sz="1100" i="1">
                            <a:solidFill>
                              <a:schemeClr val="tx1"/>
                            </a:solidFill>
                            <a:effectLst/>
                            <a:latin typeface="Cambria Math"/>
                            <a:ea typeface="+mn-ea"/>
                            <a:cs typeface="+mn-cs"/>
                          </a:rPr>
                        </m:ctrlPr>
                      </m:fPr>
                      <m:num>
                        <m:r>
                          <a:rPr lang="en-US" altLang="ja-JP" sz="1100">
                            <a:solidFill>
                              <a:schemeClr val="tx1"/>
                            </a:solidFill>
                            <a:effectLst/>
                            <a:latin typeface="Cambria Math"/>
                            <a:ea typeface="+mn-ea"/>
                            <a:cs typeface="+mn-cs"/>
                          </a:rPr>
                          <m:t>60</m:t>
                        </m:r>
                      </m:num>
                      <m:den>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𝑇</m:t>
                            </m:r>
                          </m:e>
                          <m:sub>
                            <m:r>
                              <m:rPr>
                                <m:sty m:val="p"/>
                              </m:rPr>
                              <a:rPr lang="en-US" altLang="ja-JP" sz="1100">
                                <a:solidFill>
                                  <a:schemeClr val="tx1"/>
                                </a:solidFill>
                                <a:effectLst/>
                                <a:latin typeface="Cambria Math"/>
                                <a:ea typeface="+mn-ea"/>
                                <a:cs typeface="+mn-cs"/>
                              </a:rPr>
                              <m:t>i</m:t>
                            </m:r>
                          </m:sub>
                        </m:sSub>
                      </m:den>
                    </m:f>
                    <m:f>
                      <m:fPr>
                        <m:ctrlPr>
                          <a:rPr lang="ja-JP" altLang="ja-JP" sz="1100" i="1">
                            <a:solidFill>
                              <a:schemeClr val="tx1"/>
                            </a:solidFill>
                            <a:effectLst/>
                            <a:latin typeface="Cambria Math"/>
                            <a:ea typeface="+mn-ea"/>
                            <a:cs typeface="+mn-cs"/>
                          </a:rPr>
                        </m:ctrlPr>
                      </m:fPr>
                      <m:num>
                        <m:r>
                          <a:rPr lang="en-US" altLang="ja-JP" sz="1100">
                            <a:solidFill>
                              <a:schemeClr val="tx1"/>
                            </a:solidFill>
                            <a:effectLst/>
                            <a:latin typeface="Cambria Math"/>
                            <a:ea typeface="+mn-ea"/>
                            <a:cs typeface="+mn-cs"/>
                          </a:rPr>
                          <m:t>155</m:t>
                        </m:r>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iL</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rL</m:t>
                            </m:r>
                          </m:sub>
                        </m:sSub>
                      </m:num>
                      <m:den>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i</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rH</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iL</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rL</m:t>
                            </m:r>
                          </m:sub>
                        </m:sSub>
                      </m:den>
                    </m:f>
                    <m:r>
                      <a:rPr lang="en-US" altLang="ja-JP" sz="1100">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𝑃</m:t>
                        </m:r>
                      </m:e>
                      <m:sub>
                        <m:r>
                          <m:rPr>
                            <m:sty m:val="p"/>
                          </m:rPr>
                          <a:rPr lang="en-US" altLang="ja-JP" sz="1100">
                            <a:solidFill>
                              <a:schemeClr val="tx1"/>
                            </a:solidFill>
                            <a:effectLst/>
                            <a:latin typeface="Cambria Math"/>
                            <a:ea typeface="+mn-ea"/>
                            <a:cs typeface="+mn-cs"/>
                          </a:rPr>
                          <m:t>iL</m:t>
                        </m:r>
                      </m:sub>
                    </m:sSub>
                    <m:f>
                      <m:fPr>
                        <m:ctrlPr>
                          <a:rPr lang="ja-JP" altLang="ja-JP" sz="1100" i="1">
                            <a:solidFill>
                              <a:schemeClr val="tx1"/>
                            </a:solidFill>
                            <a:effectLst/>
                            <a:latin typeface="Cambria Math"/>
                            <a:ea typeface="+mn-ea"/>
                            <a:cs typeface="+mn-cs"/>
                          </a:rPr>
                        </m:ctrlPr>
                      </m:fPr>
                      <m:num>
                        <m:r>
                          <a:rPr lang="en-US" altLang="ja-JP" sz="1100">
                            <a:solidFill>
                              <a:schemeClr val="tx1"/>
                            </a:solidFill>
                            <a:effectLst/>
                            <a:latin typeface="Cambria Math"/>
                            <a:ea typeface="+mn-ea"/>
                            <a:cs typeface="+mn-cs"/>
                          </a:rPr>
                          <m:t>60</m:t>
                        </m:r>
                      </m:num>
                      <m:den>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𝑇</m:t>
                            </m:r>
                          </m:e>
                          <m:sub>
                            <m:r>
                              <m:rPr>
                                <m:sty m:val="p"/>
                              </m:rPr>
                              <a:rPr lang="en-US" altLang="ja-JP" sz="1100">
                                <a:solidFill>
                                  <a:schemeClr val="tx1"/>
                                </a:solidFill>
                                <a:effectLst/>
                                <a:latin typeface="Cambria Math"/>
                                <a:ea typeface="+mn-ea"/>
                                <a:cs typeface="+mn-cs"/>
                              </a:rPr>
                              <m:t>iL</m:t>
                            </m:r>
                          </m:sub>
                        </m:sSub>
                      </m:den>
                    </m:f>
                    <m:f>
                      <m:fPr>
                        <m:ctrlPr>
                          <a:rPr lang="ja-JP" altLang="ja-JP" sz="1100" i="1">
                            <a:solidFill>
                              <a:schemeClr val="tx1"/>
                            </a:solidFill>
                            <a:effectLst/>
                            <a:latin typeface="Cambria Math"/>
                            <a:ea typeface="+mn-ea"/>
                            <a:cs typeface="+mn-cs"/>
                          </a:rPr>
                        </m:ctrlPr>
                      </m:fPr>
                      <m:num>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i</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rH</m:t>
                            </m:r>
                          </m:sub>
                        </m:sSub>
                        <m:r>
                          <a:rPr lang="en-US" altLang="ja-JP" sz="1100" i="1">
                            <a:solidFill>
                              <a:schemeClr val="tx1"/>
                            </a:solidFill>
                            <a:effectLst/>
                            <a:latin typeface="Cambria Math"/>
                            <a:ea typeface="+mn-ea"/>
                            <a:cs typeface="+mn-cs"/>
                          </a:rPr>
                          <m:t>−155</m:t>
                        </m:r>
                      </m:num>
                      <m:den>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i</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rH</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iL</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rL</m:t>
                            </m:r>
                          </m:sub>
                        </m:sSub>
                      </m:den>
                    </m:f>
                  </m:oMath>
                </m:oMathPara>
              </a14:m>
              <a:endParaRPr kumimoji="1" lang="ja-JP" altLang="en-US" sz="1100"/>
            </a:p>
          </xdr:txBody>
        </xdr:sp>
      </mc:Choice>
      <mc:Fallback xmlns="">
        <xdr:sp macro="" textlink="">
          <xdr:nvSpPr>
            <xdr:cNvPr id="4" name="テキスト ボックス 3"/>
            <xdr:cNvSpPr txBox="1"/>
          </xdr:nvSpPr>
          <xdr:spPr>
            <a:xfrm>
              <a:off x="304801" y="8443912"/>
              <a:ext cx="3895724" cy="4414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altLang="ja-JP" sz="1100" i="0">
                  <a:solidFill>
                    <a:schemeClr val="tx1"/>
                  </a:solidFill>
                  <a:effectLst/>
                  <a:latin typeface="+mn-lt"/>
                  <a:ea typeface="+mn-ea"/>
                  <a:cs typeface="+mn-cs"/>
                </a:rPr>
                <a:t>𝑄</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i  = 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i</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 60</a:t>
              </a:r>
              <a:r>
                <a:rPr lang="ja-JP" altLang="ja-JP" sz="1100" i="0">
                  <a:solidFill>
                    <a:schemeClr val="tx1"/>
                  </a:solidFill>
                  <a:effectLst/>
                  <a:latin typeface="+mn-lt"/>
                  <a:ea typeface="+mn-ea"/>
                  <a:cs typeface="+mn-cs"/>
                </a:rPr>
                <a:t>/</a:t>
              </a:r>
              <a:r>
                <a:rPr lang="en-US" altLang="ja-JP" sz="1100" i="0">
                  <a:solidFill>
                    <a:schemeClr val="tx1"/>
                  </a:solidFill>
                  <a:effectLst/>
                  <a:latin typeface="+mn-lt"/>
                  <a:ea typeface="+mn-ea"/>
                  <a:cs typeface="+mn-cs"/>
                </a:rPr>
                <a:t>𝑇</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i </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 </a:t>
              </a:r>
              <a:r>
                <a:rPr lang="ja-JP" altLang="ja-JP" sz="1100" i="0">
                  <a:solidFill>
                    <a:schemeClr val="tx1"/>
                  </a:solidFill>
                  <a:effectLst/>
                  <a:latin typeface="+mn-lt"/>
                  <a:ea typeface="+mn-ea"/>
                  <a:cs typeface="+mn-cs"/>
                </a:rPr>
                <a:t>(</a:t>
              </a:r>
              <a:r>
                <a:rPr lang="en-US" altLang="ja-JP" sz="1100" i="0">
                  <a:solidFill>
                    <a:schemeClr val="tx1"/>
                  </a:solidFill>
                  <a:effectLst/>
                  <a:latin typeface="+mn-lt"/>
                  <a:ea typeface="+mn-ea"/>
                  <a:cs typeface="+mn-cs"/>
                </a:rPr>
                <a:t>155−𝜃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iL+𝜃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rL</a:t>
              </a:r>
              <a:r>
                <a:rPr lang="ja-JP" altLang="ja-JP" sz="1100" i="0">
                  <a:solidFill>
                    <a:schemeClr val="tx1"/>
                  </a:solidFill>
                  <a:effectLst/>
                  <a:latin typeface="+mn-lt"/>
                  <a:ea typeface="+mn-ea"/>
                  <a:cs typeface="+mn-cs"/>
                </a:rPr>
                <a:t>)/(</a:t>
              </a:r>
              <a:r>
                <a:rPr lang="en-US" altLang="ja-JP" sz="1100" i="0">
                  <a:solidFill>
                    <a:schemeClr val="tx1"/>
                  </a:solidFill>
                  <a:effectLst/>
                  <a:latin typeface="+mn-lt"/>
                  <a:ea typeface="+mn-ea"/>
                  <a:cs typeface="+mn-cs"/>
                </a:rPr>
                <a:t>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i−𝜃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rH−𝜃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iL+𝜃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rL </a:t>
              </a:r>
              <a:r>
                <a:rPr lang="ja-JP" altLang="ja-JP" sz="1100" i="0">
                  <a:solidFill>
                    <a:schemeClr val="tx1"/>
                  </a:solidFill>
                  <a:effectLst/>
                  <a:latin typeface="+mn-lt"/>
                  <a:ea typeface="+mn-ea"/>
                  <a:cs typeface="+mn-cs"/>
                </a:rPr>
                <a:t>)</a:t>
              </a:r>
              <a:r>
                <a:rPr lang="en-US" altLang="ja-JP" sz="1100" i="0">
                  <a:solidFill>
                    <a:schemeClr val="tx1"/>
                  </a:solidFill>
                  <a:effectLst/>
                  <a:latin typeface="+mn-lt"/>
                  <a:ea typeface="+mn-ea"/>
                  <a:cs typeface="+mn-cs"/>
                </a:rPr>
                <a:t>+𝑃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iL</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 60</a:t>
              </a:r>
              <a:r>
                <a:rPr lang="ja-JP" altLang="ja-JP" sz="1100" i="0">
                  <a:solidFill>
                    <a:schemeClr val="tx1"/>
                  </a:solidFill>
                  <a:effectLst/>
                  <a:latin typeface="+mn-lt"/>
                  <a:ea typeface="+mn-ea"/>
                  <a:cs typeface="+mn-cs"/>
                </a:rPr>
                <a:t>/</a:t>
              </a:r>
              <a:r>
                <a:rPr lang="en-US" altLang="ja-JP" sz="1100" i="0">
                  <a:solidFill>
                    <a:schemeClr val="tx1"/>
                  </a:solidFill>
                  <a:effectLst/>
                  <a:latin typeface="+mn-lt"/>
                  <a:ea typeface="+mn-ea"/>
                  <a:cs typeface="+mn-cs"/>
                </a:rPr>
                <a:t>𝑇</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iL </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i−𝜃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rH−155</a:t>
              </a:r>
              <a:r>
                <a:rPr lang="ja-JP" altLang="ja-JP" sz="1100" i="0">
                  <a:solidFill>
                    <a:schemeClr val="tx1"/>
                  </a:solidFill>
                  <a:effectLst/>
                  <a:latin typeface="+mn-lt"/>
                  <a:ea typeface="+mn-ea"/>
                  <a:cs typeface="+mn-cs"/>
                </a:rPr>
                <a:t>)/(</a:t>
              </a:r>
              <a:r>
                <a:rPr lang="en-US" altLang="ja-JP" sz="1100" i="0">
                  <a:solidFill>
                    <a:schemeClr val="tx1"/>
                  </a:solidFill>
                  <a:effectLst/>
                  <a:latin typeface="+mn-lt"/>
                  <a:ea typeface="+mn-ea"/>
                  <a:cs typeface="+mn-cs"/>
                </a:rPr>
                <a:t>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i−𝜃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rH−𝜃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iL+𝜃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rL </a:t>
              </a:r>
              <a:r>
                <a:rPr lang="ja-JP" altLang="ja-JP" sz="1100" i="0">
                  <a:solidFill>
                    <a:schemeClr val="tx1"/>
                  </a:solidFill>
                  <a:effectLst/>
                  <a:latin typeface="+mn-lt"/>
                  <a:ea typeface="+mn-ea"/>
                  <a:cs typeface="+mn-cs"/>
                </a:rPr>
                <a:t>)</a:t>
              </a:r>
              <a:endParaRPr kumimoji="1" lang="ja-JP" altLang="en-US" sz="1100"/>
            </a:p>
          </xdr:txBody>
        </xdr:sp>
      </mc:Fallback>
    </mc:AlternateContent>
    <xdr:clientData/>
  </xdr:oneCellAnchor>
  <xdr:oneCellAnchor>
    <xdr:from>
      <xdr:col>0</xdr:col>
      <xdr:colOff>123827</xdr:colOff>
      <xdr:row>48</xdr:row>
      <xdr:rowOff>14287</xdr:rowOff>
    </xdr:from>
    <xdr:ext cx="4029074" cy="441468"/>
    <mc:AlternateContent xmlns:mc="http://schemas.openxmlformats.org/markup-compatibility/2006" xmlns:a14="http://schemas.microsoft.com/office/drawing/2010/main">
      <mc:Choice Requires="a14">
        <xdr:sp macro="" textlink="">
          <xdr:nvSpPr>
            <xdr:cNvPr id="5" name="テキスト ボックス 4"/>
            <xdr:cNvSpPr txBox="1"/>
          </xdr:nvSpPr>
          <xdr:spPr>
            <a:xfrm>
              <a:off x="123827" y="9396412"/>
              <a:ext cx="4029074" cy="4414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m:rPr>
                            <m:sty m:val="p"/>
                          </m:rPr>
                          <a:rPr lang="en-US" altLang="ja-JP" sz="1100">
                            <a:solidFill>
                              <a:schemeClr val="tx1"/>
                            </a:solidFill>
                            <a:effectLst/>
                            <a:latin typeface="Cambria Math"/>
                            <a:ea typeface="+mn-ea"/>
                            <a:cs typeface="+mn-cs"/>
                          </a:rPr>
                          <m:t>iL</m:t>
                        </m:r>
                      </m:sub>
                    </m:sSub>
                    <m:r>
                      <a:rPr lang="en-US" altLang="ja-JP" sz="1100">
                        <a:solidFill>
                          <a:schemeClr val="tx1"/>
                        </a:solidFill>
                        <a:effectLst/>
                        <a:latin typeface="Cambria Math"/>
                        <a:ea typeface="+mn-ea"/>
                        <a:cs typeface="+mn-cs"/>
                      </a:rPr>
                      <m:t> = </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𝑃</m:t>
                        </m:r>
                      </m:e>
                      <m:sub>
                        <m:r>
                          <m:rPr>
                            <m:sty m:val="p"/>
                          </m:rPr>
                          <a:rPr lang="en-US" altLang="ja-JP" sz="1100">
                            <a:solidFill>
                              <a:schemeClr val="tx1"/>
                            </a:solidFill>
                            <a:effectLst/>
                            <a:latin typeface="Cambria Math"/>
                            <a:ea typeface="+mn-ea"/>
                            <a:cs typeface="+mn-cs"/>
                          </a:rPr>
                          <m:t>i</m:t>
                        </m:r>
                      </m:sub>
                    </m:sSub>
                    <m:f>
                      <m:fPr>
                        <m:ctrlPr>
                          <a:rPr lang="ja-JP" altLang="ja-JP" sz="1100" i="1">
                            <a:solidFill>
                              <a:schemeClr val="tx1"/>
                            </a:solidFill>
                            <a:effectLst/>
                            <a:latin typeface="Cambria Math"/>
                            <a:ea typeface="+mn-ea"/>
                            <a:cs typeface="+mn-cs"/>
                          </a:rPr>
                        </m:ctrlPr>
                      </m:fPr>
                      <m:num>
                        <m:r>
                          <a:rPr lang="en-US" altLang="ja-JP" sz="1100">
                            <a:solidFill>
                              <a:schemeClr val="tx1"/>
                            </a:solidFill>
                            <a:effectLst/>
                            <a:latin typeface="Cambria Math"/>
                            <a:ea typeface="+mn-ea"/>
                            <a:cs typeface="+mn-cs"/>
                          </a:rPr>
                          <m:t>60</m:t>
                        </m:r>
                      </m:num>
                      <m:den>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𝑇</m:t>
                            </m:r>
                          </m:e>
                          <m:sub>
                            <m:r>
                              <m:rPr>
                                <m:sty m:val="p"/>
                              </m:rPr>
                              <a:rPr lang="en-US" altLang="ja-JP" sz="1100">
                                <a:solidFill>
                                  <a:schemeClr val="tx1"/>
                                </a:solidFill>
                                <a:effectLst/>
                                <a:latin typeface="Cambria Math"/>
                                <a:ea typeface="+mn-ea"/>
                                <a:cs typeface="+mn-cs"/>
                              </a:rPr>
                              <m:t>i</m:t>
                            </m:r>
                          </m:sub>
                        </m:sSub>
                      </m:den>
                    </m:f>
                    <m:f>
                      <m:fPr>
                        <m:ctrlPr>
                          <a:rPr lang="ja-JP" altLang="ja-JP" sz="1100" i="1">
                            <a:solidFill>
                              <a:schemeClr val="tx1"/>
                            </a:solidFill>
                            <a:effectLst/>
                            <a:latin typeface="Cambria Math"/>
                            <a:ea typeface="+mn-ea"/>
                            <a:cs typeface="+mn-cs"/>
                          </a:rPr>
                        </m:ctrlPr>
                      </m:fPr>
                      <m:num>
                        <m:r>
                          <a:rPr lang="en-US" altLang="ja-JP" sz="1100">
                            <a:solidFill>
                              <a:schemeClr val="tx1"/>
                            </a:solidFill>
                            <a:effectLst/>
                            <a:latin typeface="Cambria Math"/>
                            <a:ea typeface="+mn-ea"/>
                            <a:cs typeface="+mn-cs"/>
                          </a:rPr>
                          <m:t>135</m:t>
                        </m:r>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iL</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rL</m:t>
                            </m:r>
                          </m:sub>
                        </m:sSub>
                      </m:num>
                      <m:den>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i</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rH</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iL</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rL</m:t>
                            </m:r>
                          </m:sub>
                        </m:sSub>
                      </m:den>
                    </m:f>
                    <m:r>
                      <a:rPr lang="en-US" altLang="ja-JP" sz="1100">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𝑃</m:t>
                        </m:r>
                      </m:e>
                      <m:sub>
                        <m:r>
                          <m:rPr>
                            <m:sty m:val="p"/>
                          </m:rPr>
                          <a:rPr lang="en-US" altLang="ja-JP" sz="1100">
                            <a:solidFill>
                              <a:schemeClr val="tx1"/>
                            </a:solidFill>
                            <a:effectLst/>
                            <a:latin typeface="Cambria Math"/>
                            <a:ea typeface="+mn-ea"/>
                            <a:cs typeface="+mn-cs"/>
                          </a:rPr>
                          <m:t>iL</m:t>
                        </m:r>
                      </m:sub>
                    </m:sSub>
                    <m:f>
                      <m:fPr>
                        <m:ctrlPr>
                          <a:rPr lang="ja-JP" altLang="ja-JP" sz="1100" i="1">
                            <a:solidFill>
                              <a:schemeClr val="tx1"/>
                            </a:solidFill>
                            <a:effectLst/>
                            <a:latin typeface="Cambria Math"/>
                            <a:ea typeface="+mn-ea"/>
                            <a:cs typeface="+mn-cs"/>
                          </a:rPr>
                        </m:ctrlPr>
                      </m:fPr>
                      <m:num>
                        <m:r>
                          <a:rPr lang="en-US" altLang="ja-JP" sz="1100">
                            <a:solidFill>
                              <a:schemeClr val="tx1"/>
                            </a:solidFill>
                            <a:effectLst/>
                            <a:latin typeface="Cambria Math"/>
                            <a:ea typeface="+mn-ea"/>
                            <a:cs typeface="+mn-cs"/>
                          </a:rPr>
                          <m:t>60</m:t>
                        </m:r>
                      </m:num>
                      <m:den>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𝑇</m:t>
                            </m:r>
                          </m:e>
                          <m:sub>
                            <m:r>
                              <m:rPr>
                                <m:sty m:val="p"/>
                              </m:rPr>
                              <a:rPr lang="en-US" altLang="ja-JP" sz="1100">
                                <a:solidFill>
                                  <a:schemeClr val="tx1"/>
                                </a:solidFill>
                                <a:effectLst/>
                                <a:latin typeface="Cambria Math"/>
                                <a:ea typeface="+mn-ea"/>
                                <a:cs typeface="+mn-cs"/>
                              </a:rPr>
                              <m:t>iL</m:t>
                            </m:r>
                          </m:sub>
                        </m:sSub>
                      </m:den>
                    </m:f>
                    <m:f>
                      <m:fPr>
                        <m:ctrlPr>
                          <a:rPr lang="ja-JP" altLang="ja-JP" sz="1100" i="1">
                            <a:solidFill>
                              <a:schemeClr val="tx1"/>
                            </a:solidFill>
                            <a:effectLst/>
                            <a:latin typeface="Cambria Math"/>
                            <a:ea typeface="+mn-ea"/>
                            <a:cs typeface="+mn-cs"/>
                          </a:rPr>
                        </m:ctrlPr>
                      </m:fPr>
                      <m:num>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i</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rH</m:t>
                            </m:r>
                          </m:sub>
                        </m:sSub>
                        <m:r>
                          <a:rPr lang="en-US" altLang="ja-JP" sz="1100" i="1">
                            <a:solidFill>
                              <a:schemeClr val="tx1"/>
                            </a:solidFill>
                            <a:effectLst/>
                            <a:latin typeface="Cambria Math"/>
                            <a:ea typeface="+mn-ea"/>
                            <a:cs typeface="+mn-cs"/>
                          </a:rPr>
                          <m:t>−135</m:t>
                        </m:r>
                      </m:num>
                      <m:den>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i</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rH</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iL</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rL</m:t>
                            </m:r>
                          </m:sub>
                        </m:sSub>
                      </m:den>
                    </m:f>
                  </m:oMath>
                </m:oMathPara>
              </a14:m>
              <a:endParaRPr kumimoji="1" lang="ja-JP" altLang="en-US" sz="1100"/>
            </a:p>
          </xdr:txBody>
        </xdr:sp>
      </mc:Choice>
      <mc:Fallback xmlns="">
        <xdr:sp macro="" textlink="">
          <xdr:nvSpPr>
            <xdr:cNvPr id="5" name="テキスト ボックス 4"/>
            <xdr:cNvSpPr txBox="1"/>
          </xdr:nvSpPr>
          <xdr:spPr>
            <a:xfrm>
              <a:off x="123827" y="9396412"/>
              <a:ext cx="4029074" cy="4414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altLang="ja-JP" sz="1100" i="0">
                  <a:solidFill>
                    <a:schemeClr val="tx1"/>
                  </a:solidFill>
                  <a:effectLst/>
                  <a:latin typeface="+mn-lt"/>
                  <a:ea typeface="+mn-ea"/>
                  <a:cs typeface="+mn-cs"/>
                </a:rPr>
                <a:t>𝑄</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iL  = 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i</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 60</a:t>
              </a:r>
              <a:r>
                <a:rPr lang="ja-JP" altLang="ja-JP" sz="1100" i="0">
                  <a:solidFill>
                    <a:schemeClr val="tx1"/>
                  </a:solidFill>
                  <a:effectLst/>
                  <a:latin typeface="+mn-lt"/>
                  <a:ea typeface="+mn-ea"/>
                  <a:cs typeface="+mn-cs"/>
                </a:rPr>
                <a:t>/</a:t>
              </a:r>
              <a:r>
                <a:rPr lang="en-US" altLang="ja-JP" sz="1100" i="0">
                  <a:solidFill>
                    <a:schemeClr val="tx1"/>
                  </a:solidFill>
                  <a:effectLst/>
                  <a:latin typeface="+mn-lt"/>
                  <a:ea typeface="+mn-ea"/>
                  <a:cs typeface="+mn-cs"/>
                </a:rPr>
                <a:t>𝑇</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i </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 </a:t>
              </a:r>
              <a:r>
                <a:rPr lang="ja-JP" altLang="ja-JP" sz="1100" i="0">
                  <a:solidFill>
                    <a:schemeClr val="tx1"/>
                  </a:solidFill>
                  <a:effectLst/>
                  <a:latin typeface="+mn-lt"/>
                  <a:ea typeface="+mn-ea"/>
                  <a:cs typeface="+mn-cs"/>
                </a:rPr>
                <a:t>(</a:t>
              </a:r>
              <a:r>
                <a:rPr lang="en-US" altLang="ja-JP" sz="1100" i="0">
                  <a:solidFill>
                    <a:schemeClr val="tx1"/>
                  </a:solidFill>
                  <a:effectLst/>
                  <a:latin typeface="+mn-lt"/>
                  <a:ea typeface="+mn-ea"/>
                  <a:cs typeface="+mn-cs"/>
                </a:rPr>
                <a:t>135−𝜃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iL+𝜃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rL</a:t>
              </a:r>
              <a:r>
                <a:rPr lang="ja-JP" altLang="ja-JP" sz="1100" i="0">
                  <a:solidFill>
                    <a:schemeClr val="tx1"/>
                  </a:solidFill>
                  <a:effectLst/>
                  <a:latin typeface="+mn-lt"/>
                  <a:ea typeface="+mn-ea"/>
                  <a:cs typeface="+mn-cs"/>
                </a:rPr>
                <a:t>)/(</a:t>
              </a:r>
              <a:r>
                <a:rPr lang="en-US" altLang="ja-JP" sz="1100" i="0">
                  <a:solidFill>
                    <a:schemeClr val="tx1"/>
                  </a:solidFill>
                  <a:effectLst/>
                  <a:latin typeface="+mn-lt"/>
                  <a:ea typeface="+mn-ea"/>
                  <a:cs typeface="+mn-cs"/>
                </a:rPr>
                <a:t>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i−𝜃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rH−𝜃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iL+𝜃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rL </a:t>
              </a:r>
              <a:r>
                <a:rPr lang="ja-JP" altLang="ja-JP" sz="1100" i="0">
                  <a:solidFill>
                    <a:schemeClr val="tx1"/>
                  </a:solidFill>
                  <a:effectLst/>
                  <a:latin typeface="+mn-lt"/>
                  <a:ea typeface="+mn-ea"/>
                  <a:cs typeface="+mn-cs"/>
                </a:rPr>
                <a:t>)</a:t>
              </a:r>
              <a:r>
                <a:rPr lang="en-US" altLang="ja-JP" sz="1100" i="0">
                  <a:solidFill>
                    <a:schemeClr val="tx1"/>
                  </a:solidFill>
                  <a:effectLst/>
                  <a:latin typeface="+mn-lt"/>
                  <a:ea typeface="+mn-ea"/>
                  <a:cs typeface="+mn-cs"/>
                </a:rPr>
                <a:t>+𝑃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iL</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 60</a:t>
              </a:r>
              <a:r>
                <a:rPr lang="ja-JP" altLang="ja-JP" sz="1100" i="0">
                  <a:solidFill>
                    <a:schemeClr val="tx1"/>
                  </a:solidFill>
                  <a:effectLst/>
                  <a:latin typeface="+mn-lt"/>
                  <a:ea typeface="+mn-ea"/>
                  <a:cs typeface="+mn-cs"/>
                </a:rPr>
                <a:t>/</a:t>
              </a:r>
              <a:r>
                <a:rPr lang="en-US" altLang="ja-JP" sz="1100" i="0">
                  <a:solidFill>
                    <a:schemeClr val="tx1"/>
                  </a:solidFill>
                  <a:effectLst/>
                  <a:latin typeface="+mn-lt"/>
                  <a:ea typeface="+mn-ea"/>
                  <a:cs typeface="+mn-cs"/>
                </a:rPr>
                <a:t>𝑇</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iL </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i−𝜃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rH−135</a:t>
              </a:r>
              <a:r>
                <a:rPr lang="ja-JP" altLang="ja-JP" sz="1100" i="0">
                  <a:solidFill>
                    <a:schemeClr val="tx1"/>
                  </a:solidFill>
                  <a:effectLst/>
                  <a:latin typeface="+mn-lt"/>
                  <a:ea typeface="+mn-ea"/>
                  <a:cs typeface="+mn-cs"/>
                </a:rPr>
                <a:t>)/(</a:t>
              </a:r>
              <a:r>
                <a:rPr lang="en-US" altLang="ja-JP" sz="1100" i="0">
                  <a:solidFill>
                    <a:schemeClr val="tx1"/>
                  </a:solidFill>
                  <a:effectLst/>
                  <a:latin typeface="+mn-lt"/>
                  <a:ea typeface="+mn-ea"/>
                  <a:cs typeface="+mn-cs"/>
                </a:rPr>
                <a:t>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i−𝜃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rH−𝜃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iL+𝜃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rL </a:t>
              </a:r>
              <a:r>
                <a:rPr lang="ja-JP" altLang="ja-JP" sz="1100" i="0">
                  <a:solidFill>
                    <a:schemeClr val="tx1"/>
                  </a:solidFill>
                  <a:effectLst/>
                  <a:latin typeface="+mn-lt"/>
                  <a:ea typeface="+mn-ea"/>
                  <a:cs typeface="+mn-cs"/>
                </a:rPr>
                <a:t>)</a:t>
              </a:r>
              <a:endParaRPr kumimoji="1" lang="ja-JP" altLang="en-US" sz="1100"/>
            </a:p>
          </xdr:txBody>
        </xdr:sp>
      </mc:Fallback>
    </mc:AlternateContent>
    <xdr:clientData/>
  </xdr:oneCellAnchor>
  <xdr:oneCellAnchor>
    <xdr:from>
      <xdr:col>1</xdr:col>
      <xdr:colOff>114301</xdr:colOff>
      <xdr:row>72</xdr:row>
      <xdr:rowOff>309562</xdr:rowOff>
    </xdr:from>
    <xdr:ext cx="1914524" cy="275973"/>
    <mc:AlternateContent xmlns:mc="http://schemas.openxmlformats.org/markup-compatibility/2006" xmlns:a14="http://schemas.microsoft.com/office/drawing/2010/main">
      <mc:Choice Requires="a14">
        <xdr:sp macro="" textlink="">
          <xdr:nvSpPr>
            <xdr:cNvPr id="6" name="テキスト ボックス 5"/>
            <xdr:cNvSpPr txBox="1"/>
          </xdr:nvSpPr>
          <xdr:spPr>
            <a:xfrm>
              <a:off x="904876" y="14778037"/>
              <a:ext cx="1914524" cy="2759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m:rPr>
                            <m:sty m:val="p"/>
                          </m:rPr>
                          <a:rPr lang="en-US" altLang="ja-JP" sz="1100">
                            <a:solidFill>
                              <a:schemeClr val="tx1"/>
                            </a:solidFill>
                            <a:effectLst/>
                            <a:latin typeface="Cambria Math"/>
                            <a:ea typeface="+mn-ea"/>
                            <a:cs typeface="+mn-cs"/>
                          </a:rPr>
                          <m:t>dH</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𝑛</m:t>
                        </m:r>
                      </m:e>
                      <m:sub>
                        <m:r>
                          <a:rPr lang="en-US" altLang="ja-JP" sz="1100" i="1">
                            <a:solidFill>
                              <a:schemeClr val="tx1"/>
                            </a:solidFill>
                            <a:effectLst/>
                            <a:latin typeface="Cambria Math"/>
                            <a:ea typeface="+mn-ea"/>
                            <a:cs typeface="+mn-cs"/>
                          </a:rPr>
                          <m:t>𝑠</m:t>
                        </m:r>
                      </m:sub>
                    </m:sSub>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a:rPr lang="en-US" altLang="ja-JP" sz="1100" i="1">
                            <a:solidFill>
                              <a:schemeClr val="tx1"/>
                            </a:solidFill>
                            <a:effectLst/>
                            <a:latin typeface="Cambria Math"/>
                            <a:ea typeface="+mn-ea"/>
                            <a:cs typeface="+mn-cs"/>
                          </a:rPr>
                          <m:t>𝑠</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h</m:t>
                        </m:r>
                      </m:e>
                      <m:sub>
                        <m:r>
                          <a:rPr lang="en-US" altLang="ja-JP" sz="1100" i="1">
                            <a:solidFill>
                              <a:schemeClr val="tx1"/>
                            </a:solidFill>
                            <a:effectLst/>
                            <a:latin typeface="Cambria Math"/>
                            <a:ea typeface="+mn-ea"/>
                            <a:cs typeface="+mn-cs"/>
                          </a:rPr>
                          <m:t>𝑐</m:t>
                        </m:r>
                      </m:sub>
                    </m:sSub>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a:rPr lang="en-US" altLang="ja-JP" sz="1100" i="1">
                            <a:solidFill>
                              <a:schemeClr val="tx1"/>
                            </a:solidFill>
                            <a:effectLst/>
                            <a:latin typeface="Cambria Math"/>
                            <a:ea typeface="+mn-ea"/>
                            <a:cs typeface="+mn-cs"/>
                          </a:rPr>
                          <m:t>𝑐</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h</m:t>
                        </m:r>
                      </m:e>
                      <m:sub>
                        <m:r>
                          <a:rPr lang="en-US" altLang="ja-JP" sz="1100" i="1">
                            <a:solidFill>
                              <a:schemeClr val="tx1"/>
                            </a:solidFill>
                            <a:effectLst/>
                            <a:latin typeface="Cambria Math"/>
                            <a:ea typeface="+mn-ea"/>
                            <a:cs typeface="+mn-cs"/>
                          </a:rPr>
                          <m:t>𝑖</m:t>
                        </m:r>
                      </m:sub>
                    </m:sSub>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a:rPr lang="en-US" altLang="ja-JP" sz="1100" i="1">
                            <a:solidFill>
                              <a:schemeClr val="tx1"/>
                            </a:solidFill>
                            <a:effectLst/>
                            <a:latin typeface="Cambria Math"/>
                            <a:ea typeface="+mn-ea"/>
                            <a:cs typeface="+mn-cs"/>
                          </a:rPr>
                          <m:t>𝑖</m:t>
                        </m:r>
                      </m:sub>
                    </m:sSub>
                    <m:r>
                      <a:rPr lang="ja-JP" altLang="ja-JP" sz="1100">
                        <a:solidFill>
                          <a:schemeClr val="tx1"/>
                        </a:solidFill>
                        <a:effectLst/>
                        <a:latin typeface="Cambria Math"/>
                        <a:ea typeface="+mn-ea"/>
                        <a:cs typeface="+mn-cs"/>
                      </a:rPr>
                      <m:t>　</m:t>
                    </m:r>
                  </m:oMath>
                </m:oMathPara>
              </a14:m>
              <a:endParaRPr kumimoji="1" lang="ja-JP" altLang="en-US" sz="1100"/>
            </a:p>
          </xdr:txBody>
        </xdr:sp>
      </mc:Choice>
      <mc:Fallback xmlns="">
        <xdr:sp macro="" textlink="">
          <xdr:nvSpPr>
            <xdr:cNvPr id="6" name="テキスト ボックス 5"/>
            <xdr:cNvSpPr txBox="1"/>
          </xdr:nvSpPr>
          <xdr:spPr>
            <a:xfrm>
              <a:off x="904876" y="14778037"/>
              <a:ext cx="1914524" cy="2759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altLang="ja-JP" sz="1100" i="0">
                  <a:solidFill>
                    <a:schemeClr val="tx1"/>
                  </a:solidFill>
                  <a:effectLst/>
                  <a:latin typeface="+mn-lt"/>
                  <a:ea typeface="+mn-ea"/>
                  <a:cs typeface="+mn-cs"/>
                </a:rPr>
                <a:t>𝑄</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dH=𝑛</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𝑠</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𝑄</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𝑠+ℎ</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𝑐</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𝑄</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𝑐+ℎ</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𝑖</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𝑄</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𝑖</a:t>
              </a:r>
              <a:r>
                <a:rPr lang="ja-JP" altLang="ja-JP" sz="1100" i="0">
                  <a:solidFill>
                    <a:schemeClr val="tx1"/>
                  </a:solidFill>
                  <a:effectLst/>
                  <a:latin typeface="+mn-lt"/>
                  <a:ea typeface="+mn-ea"/>
                  <a:cs typeface="+mn-cs"/>
                </a:rPr>
                <a:t>　</a:t>
              </a:r>
              <a:endParaRPr kumimoji="1" lang="ja-JP" altLang="en-US" sz="1100"/>
            </a:p>
          </xdr:txBody>
        </xdr:sp>
      </mc:Fallback>
    </mc:AlternateContent>
    <xdr:clientData/>
  </xdr:oneCellAnchor>
  <xdr:oneCellAnchor>
    <xdr:from>
      <xdr:col>1</xdr:col>
      <xdr:colOff>114300</xdr:colOff>
      <xdr:row>74</xdr:row>
      <xdr:rowOff>328612</xdr:rowOff>
    </xdr:from>
    <xdr:ext cx="2428875" cy="472694"/>
    <mc:AlternateContent xmlns:mc="http://schemas.openxmlformats.org/markup-compatibility/2006" xmlns:a14="http://schemas.microsoft.com/office/drawing/2010/main">
      <mc:Choice Requires="a14">
        <xdr:sp macro="" textlink="">
          <xdr:nvSpPr>
            <xdr:cNvPr id="7" name="テキスト ボックス 6"/>
            <xdr:cNvSpPr txBox="1"/>
          </xdr:nvSpPr>
          <xdr:spPr>
            <a:xfrm>
              <a:off x="904875" y="15368587"/>
              <a:ext cx="2428875" cy="4726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m:rPr>
                            <m:sty m:val="p"/>
                          </m:rPr>
                          <a:rPr lang="en-US" altLang="ja-JP" sz="1100">
                            <a:solidFill>
                              <a:schemeClr val="tx1"/>
                            </a:solidFill>
                            <a:effectLst/>
                            <a:latin typeface="Cambria Math"/>
                            <a:ea typeface="+mn-ea"/>
                            <a:cs typeface="+mn-cs"/>
                          </a:rPr>
                          <m:t>dV</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𝑛</m:t>
                        </m:r>
                      </m:e>
                      <m:sub>
                        <m:r>
                          <a:rPr lang="en-US" altLang="ja-JP" sz="1100" i="1">
                            <a:solidFill>
                              <a:schemeClr val="tx1"/>
                            </a:solidFill>
                            <a:effectLst/>
                            <a:latin typeface="Cambria Math"/>
                            <a:ea typeface="+mn-ea"/>
                            <a:cs typeface="+mn-cs"/>
                          </a:rPr>
                          <m:t>𝑠</m:t>
                        </m:r>
                      </m:sub>
                    </m:sSub>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a:rPr lang="en-US" altLang="ja-JP" sz="1100" i="1">
                            <a:solidFill>
                              <a:schemeClr val="tx1"/>
                            </a:solidFill>
                            <a:effectLst/>
                            <a:latin typeface="Cambria Math"/>
                            <a:ea typeface="+mn-ea"/>
                            <a:cs typeface="+mn-cs"/>
                          </a:rPr>
                          <m:t>𝑠</m:t>
                        </m:r>
                      </m:sub>
                    </m:sSub>
                    <m:r>
                      <a:rPr lang="en-US" altLang="ja-JP" sz="1100" i="1">
                        <a:solidFill>
                          <a:schemeClr val="tx1"/>
                        </a:solidFill>
                        <a:effectLst/>
                        <a:latin typeface="Cambria Math"/>
                        <a:ea typeface="+mn-ea"/>
                        <a:cs typeface="+mn-cs"/>
                      </a:rPr>
                      <m:t>+</m:t>
                    </m:r>
                    <m:f>
                      <m:fPr>
                        <m:ctrlPr>
                          <a:rPr lang="ja-JP" altLang="ja-JP" sz="1100" i="1">
                            <a:solidFill>
                              <a:schemeClr val="tx1"/>
                            </a:solidFill>
                            <a:effectLst/>
                            <a:latin typeface="Cambria Math"/>
                            <a:ea typeface="+mn-ea"/>
                            <a:cs typeface="+mn-cs"/>
                          </a:rPr>
                        </m:ctrlPr>
                      </m:fPr>
                      <m:num>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𝑣</m:t>
                            </m:r>
                          </m:e>
                          <m:sub>
                            <m:r>
                              <a:rPr lang="en-US" altLang="ja-JP" sz="1100" i="1">
                                <a:solidFill>
                                  <a:schemeClr val="tx1"/>
                                </a:solidFill>
                                <a:effectLst/>
                                <a:latin typeface="Cambria Math"/>
                                <a:ea typeface="+mn-ea"/>
                                <a:cs typeface="+mn-cs"/>
                              </a:rPr>
                              <m:t>𝑑</m:t>
                            </m:r>
                          </m:sub>
                        </m:sSub>
                      </m:num>
                      <m:den>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𝑉</m:t>
                            </m:r>
                          </m:e>
                          <m:sub>
                            <m:r>
                              <a:rPr lang="en-US" altLang="ja-JP" sz="1100" i="1">
                                <a:solidFill>
                                  <a:schemeClr val="tx1"/>
                                </a:solidFill>
                                <a:effectLst/>
                                <a:latin typeface="Cambria Math"/>
                                <a:ea typeface="+mn-ea"/>
                                <a:cs typeface="+mn-cs"/>
                              </a:rPr>
                              <m:t>𝑐</m:t>
                            </m:r>
                          </m:sub>
                        </m:sSub>
                      </m:den>
                    </m:f>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a:rPr lang="en-US" altLang="ja-JP" sz="1100" i="1">
                            <a:solidFill>
                              <a:schemeClr val="tx1"/>
                            </a:solidFill>
                            <a:effectLst/>
                            <a:latin typeface="Cambria Math"/>
                            <a:ea typeface="+mn-ea"/>
                            <a:cs typeface="+mn-cs"/>
                          </a:rPr>
                          <m:t>𝑐</m:t>
                        </m:r>
                      </m:sub>
                    </m:sSub>
                    <m:r>
                      <a:rPr lang="en-US" altLang="ja-JP" sz="1100" i="1">
                        <a:solidFill>
                          <a:schemeClr val="tx1"/>
                        </a:solidFill>
                        <a:effectLst/>
                        <a:latin typeface="Cambria Math"/>
                        <a:ea typeface="+mn-ea"/>
                        <a:cs typeface="+mn-cs"/>
                      </a:rPr>
                      <m:t>+</m:t>
                    </m:r>
                    <m:d>
                      <m:dPr>
                        <m:ctrlPr>
                          <a:rPr lang="ja-JP" altLang="ja-JP" sz="1100" i="1">
                            <a:solidFill>
                              <a:schemeClr val="tx1"/>
                            </a:solidFill>
                            <a:effectLst/>
                            <a:latin typeface="Cambria Math"/>
                            <a:ea typeface="+mn-ea"/>
                            <a:cs typeface="+mn-cs"/>
                          </a:rPr>
                        </m:ctrlPr>
                      </m:dPr>
                      <m:e>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h</m:t>
                            </m:r>
                          </m:e>
                          <m:sub>
                            <m:r>
                              <a:rPr lang="en-US" altLang="ja-JP" sz="1100" i="1">
                                <a:solidFill>
                                  <a:schemeClr val="tx1"/>
                                </a:solidFill>
                                <a:effectLst/>
                                <a:latin typeface="Cambria Math"/>
                                <a:ea typeface="+mn-ea"/>
                                <a:cs typeface="+mn-cs"/>
                              </a:rPr>
                              <m:t>𝑑</m:t>
                            </m:r>
                          </m:sub>
                        </m:sSub>
                        <m:r>
                          <a:rPr lang="en-US" altLang="ja-JP" sz="1100" i="1">
                            <a:solidFill>
                              <a:schemeClr val="tx1"/>
                            </a:solidFill>
                            <a:effectLst/>
                            <a:latin typeface="Cambria Math"/>
                            <a:ea typeface="+mn-ea"/>
                            <a:cs typeface="+mn-cs"/>
                          </a:rPr>
                          <m:t>−</m:t>
                        </m:r>
                        <m:f>
                          <m:fPr>
                            <m:ctrlPr>
                              <a:rPr lang="ja-JP" altLang="ja-JP" sz="1100" i="1">
                                <a:solidFill>
                                  <a:schemeClr val="tx1"/>
                                </a:solidFill>
                                <a:effectLst/>
                                <a:latin typeface="Cambria Math"/>
                                <a:ea typeface="+mn-ea"/>
                                <a:cs typeface="+mn-cs"/>
                              </a:rPr>
                            </m:ctrlPr>
                          </m:fPr>
                          <m:num>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𝑣</m:t>
                                </m:r>
                              </m:e>
                              <m:sub>
                                <m:r>
                                  <a:rPr lang="en-US" altLang="ja-JP" sz="1100" i="1">
                                    <a:solidFill>
                                      <a:schemeClr val="tx1"/>
                                    </a:solidFill>
                                    <a:effectLst/>
                                    <a:latin typeface="Cambria Math"/>
                                    <a:ea typeface="+mn-ea"/>
                                    <a:cs typeface="+mn-cs"/>
                                  </a:rPr>
                                  <m:t>𝑑</m:t>
                                </m:r>
                              </m:sub>
                            </m:sSub>
                          </m:num>
                          <m:den>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𝑉</m:t>
                                </m:r>
                              </m:e>
                              <m:sub>
                                <m:r>
                                  <a:rPr lang="en-US" altLang="ja-JP" sz="1100" i="1">
                                    <a:solidFill>
                                      <a:schemeClr val="tx1"/>
                                    </a:solidFill>
                                    <a:effectLst/>
                                    <a:latin typeface="Cambria Math"/>
                                    <a:ea typeface="+mn-ea"/>
                                    <a:cs typeface="+mn-cs"/>
                                  </a:rPr>
                                  <m:t>𝑐</m:t>
                                </m:r>
                              </m:sub>
                            </m:sSub>
                          </m:den>
                        </m:f>
                      </m:e>
                    </m:d>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a:rPr lang="en-US" altLang="ja-JP" sz="1100" i="1">
                            <a:solidFill>
                              <a:schemeClr val="tx1"/>
                            </a:solidFill>
                            <a:effectLst/>
                            <a:latin typeface="Cambria Math"/>
                            <a:ea typeface="+mn-ea"/>
                            <a:cs typeface="+mn-cs"/>
                          </a:rPr>
                          <m:t>𝑖</m:t>
                        </m:r>
                      </m:sub>
                    </m:sSub>
                  </m:oMath>
                </m:oMathPara>
              </a14:m>
              <a:endParaRPr kumimoji="1" lang="ja-JP" altLang="en-US" sz="1100"/>
            </a:p>
          </xdr:txBody>
        </xdr:sp>
      </mc:Choice>
      <mc:Fallback xmlns="">
        <xdr:sp macro="" textlink="">
          <xdr:nvSpPr>
            <xdr:cNvPr id="7" name="テキスト ボックス 6"/>
            <xdr:cNvSpPr txBox="1"/>
          </xdr:nvSpPr>
          <xdr:spPr>
            <a:xfrm>
              <a:off x="904875" y="15368587"/>
              <a:ext cx="2428875" cy="4726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altLang="ja-JP" sz="1100" i="0">
                  <a:solidFill>
                    <a:schemeClr val="tx1"/>
                  </a:solidFill>
                  <a:effectLst/>
                  <a:latin typeface="+mn-lt"/>
                  <a:ea typeface="+mn-ea"/>
                  <a:cs typeface="+mn-cs"/>
                </a:rPr>
                <a:t>𝑄</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dV=𝑛</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𝑠</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𝑄</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𝑠+𝑣</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𝑑</a:t>
              </a:r>
              <a:r>
                <a:rPr lang="ja-JP" altLang="ja-JP" sz="1100" i="0">
                  <a:solidFill>
                    <a:schemeClr val="tx1"/>
                  </a:solidFill>
                  <a:effectLst/>
                  <a:latin typeface="+mn-lt"/>
                  <a:ea typeface="+mn-ea"/>
                  <a:cs typeface="+mn-cs"/>
                </a:rPr>
                <a:t>/</a:t>
              </a:r>
              <a:r>
                <a:rPr lang="en-US" altLang="ja-JP" sz="1100" i="0">
                  <a:solidFill>
                    <a:schemeClr val="tx1"/>
                  </a:solidFill>
                  <a:effectLst/>
                  <a:latin typeface="+mn-lt"/>
                  <a:ea typeface="+mn-ea"/>
                  <a:cs typeface="+mn-cs"/>
                </a:rPr>
                <a:t>𝑉</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𝑐 </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𝑄</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𝑐+</a:t>
              </a:r>
              <a:r>
                <a:rPr lang="ja-JP" altLang="ja-JP" sz="1100" i="0">
                  <a:solidFill>
                    <a:schemeClr val="tx1"/>
                  </a:solidFill>
                  <a:effectLst/>
                  <a:latin typeface="+mn-lt"/>
                  <a:ea typeface="+mn-ea"/>
                  <a:cs typeface="+mn-cs"/>
                </a:rPr>
                <a:t>(</a:t>
              </a:r>
              <a:r>
                <a:rPr lang="en-US" altLang="ja-JP" sz="1100" i="0">
                  <a:solidFill>
                    <a:schemeClr val="tx1"/>
                  </a:solidFill>
                  <a:effectLst/>
                  <a:latin typeface="+mn-lt"/>
                  <a:ea typeface="+mn-ea"/>
                  <a:cs typeface="+mn-cs"/>
                </a:rPr>
                <a:t>ℎ</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𝑑−𝑣</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𝑑</a:t>
              </a:r>
              <a:r>
                <a:rPr lang="ja-JP" altLang="ja-JP" sz="1100" i="0">
                  <a:solidFill>
                    <a:schemeClr val="tx1"/>
                  </a:solidFill>
                  <a:effectLst/>
                  <a:latin typeface="+mn-lt"/>
                  <a:ea typeface="+mn-ea"/>
                  <a:cs typeface="+mn-cs"/>
                </a:rPr>
                <a:t>/</a:t>
              </a:r>
              <a:r>
                <a:rPr lang="en-US" altLang="ja-JP" sz="1100" i="0">
                  <a:solidFill>
                    <a:schemeClr val="tx1"/>
                  </a:solidFill>
                  <a:effectLst/>
                  <a:latin typeface="+mn-lt"/>
                  <a:ea typeface="+mn-ea"/>
                  <a:cs typeface="+mn-cs"/>
                </a:rPr>
                <a:t>𝑉</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𝑐 )</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𝑄</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𝑖</a:t>
              </a:r>
              <a:endParaRPr kumimoji="1" lang="ja-JP" altLang="en-US" sz="1100"/>
            </a:p>
          </xdr:txBody>
        </xdr:sp>
      </mc:Fallback>
    </mc:AlternateContent>
    <xdr:clientData/>
  </xdr:oneCellAnchor>
</xdr:wsDr>
</file>

<file path=xl/drawings/drawing6.xml><?xml version="1.0" encoding="utf-8"?>
<xdr:wsDr xmlns:xdr="http://schemas.openxmlformats.org/drawingml/2006/spreadsheetDrawing" xmlns:a="http://schemas.openxmlformats.org/drawingml/2006/main">
  <xdr:twoCellAnchor editAs="oneCell">
    <xdr:from>
      <xdr:col>2</xdr:col>
      <xdr:colOff>253163</xdr:colOff>
      <xdr:row>10</xdr:row>
      <xdr:rowOff>38100</xdr:rowOff>
    </xdr:from>
    <xdr:to>
      <xdr:col>3</xdr:col>
      <xdr:colOff>857249</xdr:colOff>
      <xdr:row>12</xdr:row>
      <xdr:rowOff>0</xdr:rowOff>
    </xdr:to>
    <xdr:pic>
      <xdr:nvPicPr>
        <xdr:cNvPr id="13066" name="Picture 142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9488" y="2362200"/>
          <a:ext cx="1299411"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2</xdr:col>
      <xdr:colOff>0</xdr:colOff>
      <xdr:row>29</xdr:row>
      <xdr:rowOff>57150</xdr:rowOff>
    </xdr:from>
    <xdr:to>
      <xdr:col>8</xdr:col>
      <xdr:colOff>85725</xdr:colOff>
      <xdr:row>42</xdr:row>
      <xdr:rowOff>19050</xdr:rowOff>
    </xdr:to>
    <xdr:pic>
      <xdr:nvPicPr>
        <xdr:cNvPr id="13067" name="図 13" descr="白紙.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6325" y="6200775"/>
          <a:ext cx="4619625" cy="2552700"/>
        </a:xfrm>
        <a:prstGeom prst="rect">
          <a:avLst/>
        </a:prstGeom>
        <a:solidFill>
          <a:srgbClr val="00B0F0">
            <a:alpha val="61176"/>
          </a:srgbClr>
        </a:solidFill>
        <a:ln w="3175">
          <a:solidFill>
            <a:srgbClr val="000000"/>
          </a:solidFill>
          <a:miter lim="800000"/>
          <a:headEnd/>
          <a:tailEnd/>
        </a:ln>
      </xdr:spPr>
    </xdr:pic>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tabSelected="1" view="pageBreakPreview" zoomScaleNormal="100" zoomScaleSheetLayoutView="100" zoomScalePageLayoutView="115" workbookViewId="0">
      <selection activeCell="A3" sqref="A3:A4"/>
    </sheetView>
  </sheetViews>
  <sheetFormatPr defaultRowHeight="13.5"/>
  <cols>
    <col min="1" max="1" width="13.625" style="11" customWidth="1"/>
    <col min="2" max="2" width="10.625" style="11" customWidth="1"/>
    <col min="3" max="3" width="9.875" style="11" customWidth="1"/>
    <col min="4" max="4" width="4.75" style="11" customWidth="1"/>
    <col min="5" max="6" width="7.625" style="11" customWidth="1"/>
    <col min="7" max="7" width="11.375" style="11" customWidth="1"/>
    <col min="8" max="8" width="6.875" style="11" customWidth="1"/>
    <col min="9" max="9" width="8.375" style="11" customWidth="1"/>
    <col min="10" max="10" width="8.5" style="11" customWidth="1"/>
    <col min="11" max="11" width="5.625" style="11" customWidth="1"/>
    <col min="12" max="12" width="14.875" style="11" bestFit="1" customWidth="1"/>
    <col min="13" max="16384" width="9" style="11"/>
  </cols>
  <sheetData>
    <row r="1" spans="1:17" ht="15" customHeight="1" thickBot="1">
      <c r="A1" s="1"/>
      <c r="B1" s="1"/>
      <c r="C1" s="1"/>
      <c r="D1" s="1"/>
      <c r="E1" s="1"/>
      <c r="F1" s="310"/>
      <c r="G1" s="602"/>
      <c r="H1" s="310"/>
      <c r="I1" s="418"/>
      <c r="J1" s="418"/>
    </row>
    <row r="2" spans="1:17" ht="18.75" customHeight="1" thickTop="1" thickBot="1">
      <c r="A2" s="599" t="s">
        <v>257</v>
      </c>
      <c r="B2" s="600"/>
      <c r="C2" s="600"/>
      <c r="D2" s="600"/>
      <c r="E2" s="600"/>
      <c r="F2" s="600"/>
      <c r="G2" s="600"/>
      <c r="H2" s="600"/>
      <c r="I2" s="600"/>
      <c r="J2" s="601"/>
    </row>
    <row r="3" spans="1:17" ht="20.100000000000001" customHeight="1" thickTop="1">
      <c r="A3" s="419" t="s">
        <v>19</v>
      </c>
      <c r="B3" s="421" t="s">
        <v>54</v>
      </c>
      <c r="C3" s="422"/>
      <c r="D3" s="422"/>
      <c r="E3" s="422"/>
      <c r="F3" s="422"/>
      <c r="G3" s="423"/>
      <c r="H3" s="190" t="s">
        <v>195</v>
      </c>
      <c r="I3" s="427"/>
      <c r="J3" s="428"/>
    </row>
    <row r="4" spans="1:17" ht="20.100000000000001" customHeight="1">
      <c r="A4" s="420"/>
      <c r="B4" s="424"/>
      <c r="C4" s="425"/>
      <c r="D4" s="425"/>
      <c r="E4" s="425"/>
      <c r="F4" s="425"/>
      <c r="G4" s="426"/>
      <c r="H4" s="277" t="s">
        <v>24</v>
      </c>
      <c r="I4" s="429"/>
      <c r="J4" s="430"/>
    </row>
    <row r="5" spans="1:17" ht="27" customHeight="1">
      <c r="A5" s="15" t="s">
        <v>20</v>
      </c>
      <c r="B5" s="410"/>
      <c r="C5" s="411"/>
      <c r="D5" s="411"/>
      <c r="E5" s="412"/>
      <c r="F5" s="317" t="s">
        <v>1</v>
      </c>
      <c r="G5" s="432"/>
      <c r="H5" s="433"/>
      <c r="I5" s="433"/>
      <c r="J5" s="434"/>
      <c r="L5" s="26"/>
    </row>
    <row r="6" spans="1:17" ht="27" customHeight="1" thickBot="1">
      <c r="A6" s="77" t="s">
        <v>0</v>
      </c>
      <c r="B6" s="413"/>
      <c r="C6" s="414"/>
      <c r="D6" s="414"/>
      <c r="E6" s="415"/>
      <c r="F6" s="431"/>
      <c r="G6" s="435"/>
      <c r="H6" s="436"/>
      <c r="I6" s="436"/>
      <c r="J6" s="437"/>
      <c r="L6" s="26"/>
    </row>
    <row r="7" spans="1:17" s="1" customFormat="1" ht="27" customHeight="1">
      <c r="A7" s="272" t="s">
        <v>5</v>
      </c>
      <c r="B7" s="416"/>
      <c r="C7" s="417"/>
      <c r="D7" s="417"/>
      <c r="E7" s="417"/>
      <c r="F7" s="408" t="s">
        <v>12</v>
      </c>
      <c r="G7" s="348"/>
      <c r="H7" s="349"/>
      <c r="I7" s="349"/>
      <c r="J7" s="350"/>
    </row>
    <row r="8" spans="1:17" s="1" customFormat="1" ht="20.100000000000001" customHeight="1">
      <c r="A8" s="273" t="s">
        <v>25</v>
      </c>
      <c r="B8" s="2"/>
      <c r="C8" s="206" t="s">
        <v>26</v>
      </c>
      <c r="D8" s="401"/>
      <c r="E8" s="402"/>
      <c r="F8" s="409"/>
      <c r="G8" s="351"/>
      <c r="H8" s="352"/>
      <c r="I8" s="352"/>
      <c r="J8" s="353"/>
    </row>
    <row r="9" spans="1:17" s="1" customFormat="1" ht="39" customHeight="1">
      <c r="A9" s="274" t="s">
        <v>27</v>
      </c>
      <c r="B9" s="371"/>
      <c r="C9" s="372"/>
      <c r="D9" s="372"/>
      <c r="E9" s="372"/>
      <c r="F9" s="372"/>
      <c r="G9" s="372"/>
      <c r="H9" s="372"/>
      <c r="I9" s="372"/>
      <c r="J9" s="373"/>
      <c r="Q9" s="3"/>
    </row>
    <row r="10" spans="1:17" ht="20.25" customHeight="1">
      <c r="A10" s="447" t="s">
        <v>8</v>
      </c>
      <c r="B10" s="279" t="s">
        <v>133</v>
      </c>
      <c r="C10" s="177"/>
      <c r="D10" s="191" t="s">
        <v>28</v>
      </c>
      <c r="E10" s="178"/>
      <c r="F10" s="191" t="s">
        <v>29</v>
      </c>
      <c r="G10" s="178"/>
      <c r="H10" s="192" t="s">
        <v>151</v>
      </c>
      <c r="I10" s="193" t="s">
        <v>30</v>
      </c>
      <c r="J10" s="183"/>
    </row>
    <row r="11" spans="1:17" ht="21" customHeight="1">
      <c r="A11" s="448"/>
      <c r="B11" s="194" t="s">
        <v>6</v>
      </c>
      <c r="C11" s="468"/>
      <c r="D11" s="469"/>
      <c r="E11" s="470"/>
      <c r="F11" s="471" t="s">
        <v>7</v>
      </c>
      <c r="G11" s="472"/>
      <c r="H11" s="410" t="s">
        <v>31</v>
      </c>
      <c r="I11" s="411"/>
      <c r="J11" s="446"/>
      <c r="L11" s="11" t="s">
        <v>31</v>
      </c>
      <c r="M11" s="11" t="s">
        <v>131</v>
      </c>
      <c r="N11" s="11" t="s">
        <v>130</v>
      </c>
    </row>
    <row r="12" spans="1:17" ht="18" customHeight="1" thickBot="1">
      <c r="A12" s="449"/>
      <c r="B12" s="236" t="s">
        <v>132</v>
      </c>
      <c r="C12" s="179"/>
      <c r="D12" s="195" t="s">
        <v>28</v>
      </c>
      <c r="E12" s="180"/>
      <c r="F12" s="280" t="s">
        <v>29</v>
      </c>
      <c r="G12" s="181"/>
      <c r="H12" s="280" t="s">
        <v>148</v>
      </c>
      <c r="I12" s="196" t="s">
        <v>149</v>
      </c>
      <c r="J12" s="197"/>
      <c r="P12" s="26"/>
    </row>
    <row r="13" spans="1:17" s="26" customFormat="1" ht="3.75" customHeight="1" thickBot="1">
      <c r="A13" s="370"/>
      <c r="B13" s="370"/>
      <c r="C13" s="370"/>
      <c r="D13" s="370"/>
      <c r="E13" s="370"/>
      <c r="F13" s="370"/>
      <c r="G13" s="370"/>
      <c r="H13" s="370"/>
      <c r="I13" s="370"/>
      <c r="J13" s="370"/>
    </row>
    <row r="14" spans="1:17" ht="15" customHeight="1">
      <c r="A14" s="464" t="s">
        <v>258</v>
      </c>
      <c r="B14" s="380" t="s">
        <v>174</v>
      </c>
      <c r="C14" s="381"/>
      <c r="D14" s="381"/>
      <c r="E14" s="382"/>
      <c r="F14" s="406" t="s">
        <v>175</v>
      </c>
      <c r="G14" s="344" t="str">
        <f>IF(AND('1.定格消費電力'!G23&lt;&gt;"",'1.定格消費電力'!G23&lt;='1.定格消費電力'!D25,'1.定格消費電力'!G23&gt;='1.定格消費電力'!E25,'1.定格消費電力'!G21&lt;&gt;""),'1.定格消費電力'!G21,"")</f>
        <v/>
      </c>
      <c r="H14" s="346" t="s">
        <v>147</v>
      </c>
      <c r="I14" s="386" t="s">
        <v>176</v>
      </c>
      <c r="J14" s="387"/>
    </row>
    <row r="15" spans="1:17" ht="15" customHeight="1">
      <c r="A15" s="465"/>
      <c r="B15" s="383"/>
      <c r="C15" s="384"/>
      <c r="D15" s="384"/>
      <c r="E15" s="385"/>
      <c r="F15" s="407"/>
      <c r="G15" s="345"/>
      <c r="H15" s="347"/>
      <c r="I15" s="255">
        <f>+'1.定格消費電力'!D25</f>
        <v>5</v>
      </c>
      <c r="J15" s="256">
        <f>+'1.定格消費電力'!E25</f>
        <v>-10</v>
      </c>
    </row>
    <row r="16" spans="1:17" ht="15" customHeight="1">
      <c r="A16" s="466"/>
      <c r="B16" s="383" t="s">
        <v>160</v>
      </c>
      <c r="C16" s="404"/>
      <c r="D16" s="404"/>
      <c r="E16" s="405"/>
      <c r="F16" s="268" t="s">
        <v>159</v>
      </c>
      <c r="G16" s="266"/>
      <c r="H16" s="266"/>
      <c r="I16" s="266"/>
      <c r="J16" s="267"/>
    </row>
    <row r="17" spans="1:12" ht="15" customHeight="1">
      <c r="A17" s="466"/>
      <c r="B17" s="397" t="s">
        <v>156</v>
      </c>
      <c r="C17" s="398"/>
      <c r="D17" s="398"/>
      <c r="E17" s="399"/>
      <c r="F17" s="343" t="s">
        <v>161</v>
      </c>
      <c r="G17" s="374" t="str">
        <f>'3.立上り性能'!K24</f>
        <v/>
      </c>
      <c r="H17" s="375" t="s">
        <v>9</v>
      </c>
      <c r="I17" s="339"/>
      <c r="J17" s="340"/>
    </row>
    <row r="18" spans="1:12" ht="15" customHeight="1">
      <c r="A18" s="466"/>
      <c r="B18" s="400"/>
      <c r="C18" s="398"/>
      <c r="D18" s="398"/>
      <c r="E18" s="399"/>
      <c r="F18" s="343"/>
      <c r="G18" s="374"/>
      <c r="H18" s="375"/>
      <c r="I18" s="341"/>
      <c r="J18" s="342"/>
    </row>
    <row r="19" spans="1:12" ht="15" customHeight="1">
      <c r="A19" s="466"/>
      <c r="B19" s="388" t="s">
        <v>157</v>
      </c>
      <c r="C19" s="389"/>
      <c r="D19" s="389"/>
      <c r="E19" s="390"/>
      <c r="F19" s="343" t="s">
        <v>162</v>
      </c>
      <c r="G19" s="378" t="str">
        <f>+'4.調理能力'!K26</f>
        <v/>
      </c>
      <c r="H19" s="359" t="s">
        <v>99</v>
      </c>
      <c r="I19" s="356" t="s">
        <v>129</v>
      </c>
      <c r="J19" s="357"/>
    </row>
    <row r="20" spans="1:12" ht="15" customHeight="1">
      <c r="A20" s="466"/>
      <c r="B20" s="391"/>
      <c r="C20" s="392"/>
      <c r="D20" s="392"/>
      <c r="E20" s="393"/>
      <c r="F20" s="343"/>
      <c r="G20" s="379"/>
      <c r="H20" s="360"/>
      <c r="I20" s="356"/>
      <c r="J20" s="357"/>
    </row>
    <row r="21" spans="1:12" ht="15" customHeight="1">
      <c r="A21" s="466"/>
      <c r="B21" s="394" t="s">
        <v>158</v>
      </c>
      <c r="C21" s="403" t="s">
        <v>10</v>
      </c>
      <c r="D21" s="394"/>
      <c r="E21" s="394"/>
      <c r="F21" s="321" t="s">
        <v>199</v>
      </c>
      <c r="G21" s="358" t="str">
        <f>'5.消費電力量'!H17</f>
        <v/>
      </c>
      <c r="H21" s="317" t="s">
        <v>92</v>
      </c>
      <c r="I21" s="356"/>
      <c r="J21" s="395"/>
    </row>
    <row r="22" spans="1:12" ht="15" customHeight="1">
      <c r="A22" s="466"/>
      <c r="B22" s="394"/>
      <c r="C22" s="394"/>
      <c r="D22" s="394"/>
      <c r="E22" s="394"/>
      <c r="F22" s="322"/>
      <c r="G22" s="358"/>
      <c r="H22" s="456"/>
      <c r="I22" s="396"/>
      <c r="J22" s="395"/>
      <c r="L22" s="198"/>
    </row>
    <row r="23" spans="1:12" ht="15" customHeight="1">
      <c r="A23" s="466"/>
      <c r="B23" s="394"/>
      <c r="C23" s="403" t="s">
        <v>40</v>
      </c>
      <c r="D23" s="457"/>
      <c r="E23" s="457"/>
      <c r="F23" s="321" t="s">
        <v>200</v>
      </c>
      <c r="G23" s="338" t="str">
        <f>+'5.消費電力量'!H26</f>
        <v/>
      </c>
      <c r="H23" s="317" t="s">
        <v>11</v>
      </c>
      <c r="I23" s="324"/>
      <c r="J23" s="325"/>
    </row>
    <row r="24" spans="1:12" ht="15" customHeight="1">
      <c r="A24" s="466"/>
      <c r="B24" s="394"/>
      <c r="C24" s="457"/>
      <c r="D24" s="457"/>
      <c r="E24" s="457"/>
      <c r="F24" s="322"/>
      <c r="G24" s="338"/>
      <c r="H24" s="347"/>
      <c r="I24" s="326"/>
      <c r="J24" s="327"/>
    </row>
    <row r="25" spans="1:12" ht="15" customHeight="1">
      <c r="A25" s="466"/>
      <c r="B25" s="394"/>
      <c r="C25" s="361" t="s">
        <v>100</v>
      </c>
      <c r="D25" s="362"/>
      <c r="E25" s="363"/>
      <c r="F25" s="321" t="s">
        <v>201</v>
      </c>
      <c r="G25" s="338" t="str">
        <f>+'5.消費電力量'!H43</f>
        <v/>
      </c>
      <c r="H25" s="317" t="s">
        <v>11</v>
      </c>
      <c r="I25" s="324" t="s">
        <v>142</v>
      </c>
      <c r="J25" s="325"/>
    </row>
    <row r="26" spans="1:12" ht="15" customHeight="1">
      <c r="A26" s="466"/>
      <c r="B26" s="394"/>
      <c r="C26" s="364"/>
      <c r="D26" s="365"/>
      <c r="E26" s="366"/>
      <c r="F26" s="322"/>
      <c r="G26" s="338"/>
      <c r="H26" s="347"/>
      <c r="I26" s="326"/>
      <c r="J26" s="327"/>
    </row>
    <row r="27" spans="1:12" ht="15" customHeight="1">
      <c r="A27" s="466"/>
      <c r="B27" s="394"/>
      <c r="C27" s="364"/>
      <c r="D27" s="365"/>
      <c r="E27" s="366"/>
      <c r="F27" s="323" t="s">
        <v>202</v>
      </c>
      <c r="G27" s="338" t="str">
        <f>+'5.消費電力量'!H49</f>
        <v/>
      </c>
      <c r="H27" s="317" t="s">
        <v>11</v>
      </c>
      <c r="I27" s="354" t="s">
        <v>143</v>
      </c>
      <c r="J27" s="355"/>
    </row>
    <row r="28" spans="1:12" ht="15" customHeight="1">
      <c r="A28" s="466"/>
      <c r="B28" s="394"/>
      <c r="C28" s="367"/>
      <c r="D28" s="368"/>
      <c r="E28" s="369"/>
      <c r="F28" s="323"/>
      <c r="G28" s="338"/>
      <c r="H28" s="347"/>
      <c r="I28" s="376" t="s">
        <v>150</v>
      </c>
      <c r="J28" s="377"/>
    </row>
    <row r="29" spans="1:12" ht="10.5" customHeight="1">
      <c r="A29" s="466"/>
      <c r="B29" s="394"/>
      <c r="C29" s="438" t="s">
        <v>196</v>
      </c>
      <c r="D29" s="441" t="s">
        <v>198</v>
      </c>
      <c r="E29" s="442"/>
      <c r="F29" s="330" t="s">
        <v>203</v>
      </c>
      <c r="G29" s="328" t="str">
        <f>'5.消費電力量'!G73</f>
        <v/>
      </c>
      <c r="H29" s="317" t="s">
        <v>4</v>
      </c>
      <c r="I29" s="319" t="str">
        <f>"調理時間 "&amp;TEXT(+'5.消費電力量'!G66,"0.0")&amp;"h/日、"</f>
        <v>調理時間 3.5h/日、</v>
      </c>
      <c r="J29" s="320"/>
      <c r="L29" s="11">
        <f>+'5.消費電力量'!G66</f>
        <v>3.5</v>
      </c>
    </row>
    <row r="30" spans="1:12" ht="10.5" customHeight="1">
      <c r="A30" s="466"/>
      <c r="B30" s="394"/>
      <c r="C30" s="439"/>
      <c r="D30" s="441"/>
      <c r="E30" s="442"/>
      <c r="F30" s="331"/>
      <c r="G30" s="329"/>
      <c r="H30" s="318"/>
      <c r="I30" s="334" t="str">
        <f>"待機時間 "&amp;TEXT(+'5.消費電力量'!G67,"0.0")&amp;"h/日、"</f>
        <v>待機時間 6.5h/日、</v>
      </c>
      <c r="J30" s="335"/>
      <c r="L30" s="11">
        <f>+'5.消費電力量'!G67</f>
        <v>6.5</v>
      </c>
    </row>
    <row r="31" spans="1:12" ht="10.5" customHeight="1">
      <c r="A31" s="466"/>
      <c r="B31" s="394"/>
      <c r="C31" s="439"/>
      <c r="D31" s="441"/>
      <c r="E31" s="442"/>
      <c r="F31" s="331"/>
      <c r="G31" s="329"/>
      <c r="H31" s="318"/>
      <c r="I31" s="332" t="str">
        <f>"立上り回数 "&amp;TEXT(+'5.消費電力量'!G71,"0")&amp;"回/日"</f>
        <v>立上り回数 1回/日</v>
      </c>
      <c r="J31" s="333"/>
      <c r="L31" s="11">
        <f>+'5.消費電力量'!G71</f>
        <v>1</v>
      </c>
    </row>
    <row r="32" spans="1:12" ht="10.5" customHeight="1">
      <c r="A32" s="466"/>
      <c r="B32" s="394"/>
      <c r="C32" s="439"/>
      <c r="D32" s="441" t="s">
        <v>197</v>
      </c>
      <c r="E32" s="442"/>
      <c r="F32" s="330" t="s">
        <v>204</v>
      </c>
      <c r="G32" s="328" t="str">
        <f>+'5.消費電力量'!G75</f>
        <v/>
      </c>
      <c r="H32" s="317" t="s">
        <v>4</v>
      </c>
      <c r="I32" s="336" t="str">
        <f>"冷蔵生ハンバーグ "&amp;TEXT(+'5.消費電力量'!G69,"0")&amp;"個/日、"</f>
        <v>冷蔵生ハンバーグ 200個/日、</v>
      </c>
      <c r="J32" s="337"/>
      <c r="L32" s="11">
        <f>+'5.消費電力量'!G69</f>
        <v>200</v>
      </c>
    </row>
    <row r="33" spans="1:13" ht="10.5" customHeight="1">
      <c r="A33" s="466"/>
      <c r="B33" s="394"/>
      <c r="C33" s="439"/>
      <c r="D33" s="441"/>
      <c r="E33" s="442"/>
      <c r="F33" s="331"/>
      <c r="G33" s="329"/>
      <c r="H33" s="318"/>
      <c r="I33" s="334" t="str">
        <f>"稼働時間 "&amp;TEXT(+'5.消費電力量'!G68,"0.0")&amp;"h/日、"</f>
        <v>稼働時間 10.0h/日、</v>
      </c>
      <c r="J33" s="335"/>
      <c r="L33" s="11">
        <f>+'5.消費電力量'!G68</f>
        <v>10</v>
      </c>
    </row>
    <row r="34" spans="1:13" ht="10.5" customHeight="1">
      <c r="A34" s="466"/>
      <c r="B34" s="394"/>
      <c r="C34" s="440"/>
      <c r="D34" s="441"/>
      <c r="E34" s="442"/>
      <c r="F34" s="331"/>
      <c r="G34" s="329"/>
      <c r="H34" s="318"/>
      <c r="I34" s="315" t="str">
        <f>"立上り回数 "&amp;TEXT(+'5.消費電力量'!G71,"0")&amp;"回/日"</f>
        <v>立上り回数 1回/日</v>
      </c>
      <c r="J34" s="316"/>
    </row>
    <row r="35" spans="1:13" ht="15" customHeight="1">
      <c r="A35" s="466"/>
      <c r="B35" s="397" t="s">
        <v>189</v>
      </c>
      <c r="C35" s="450"/>
      <c r="D35" s="450"/>
      <c r="E35" s="451"/>
      <c r="F35" s="268" t="s">
        <v>159</v>
      </c>
      <c r="G35" s="266"/>
      <c r="H35" s="266"/>
      <c r="I35" s="266"/>
      <c r="J35" s="267"/>
    </row>
    <row r="36" spans="1:13" ht="30" customHeight="1">
      <c r="A36" s="466"/>
      <c r="B36" s="454" t="s">
        <v>188</v>
      </c>
      <c r="C36" s="458" t="s">
        <v>17</v>
      </c>
      <c r="D36" s="459"/>
      <c r="E36" s="460"/>
      <c r="F36" s="199" t="s">
        <v>163</v>
      </c>
      <c r="G36" s="200" t="str">
        <f>'7.均一性'!H26</f>
        <v/>
      </c>
      <c r="H36" s="201"/>
      <c r="I36" s="257" t="s">
        <v>141</v>
      </c>
      <c r="J36" s="258" t="str">
        <f>+'7.均一性'!H22</f>
        <v/>
      </c>
      <c r="M36" s="202"/>
    </row>
    <row r="37" spans="1:13" ht="30" customHeight="1" thickBot="1">
      <c r="A37" s="467"/>
      <c r="B37" s="455"/>
      <c r="C37" s="461" t="s">
        <v>55</v>
      </c>
      <c r="D37" s="462"/>
      <c r="E37" s="463"/>
      <c r="F37" s="203" t="s">
        <v>164</v>
      </c>
      <c r="G37" s="204" t="str">
        <f>IF('7.均一性'!H46&lt;&gt;"",'7.均一性'!H46,"")</f>
        <v/>
      </c>
      <c r="H37" s="205" t="s">
        <v>18</v>
      </c>
      <c r="I37" s="452" t="s">
        <v>192</v>
      </c>
      <c r="J37" s="453"/>
    </row>
    <row r="38" spans="1:13" s="1" customFormat="1" ht="13.15" customHeight="1">
      <c r="A38" s="443" t="s">
        <v>190</v>
      </c>
      <c r="B38" s="10"/>
      <c r="C38" s="5"/>
      <c r="D38" s="5"/>
      <c r="E38" s="5"/>
      <c r="F38" s="5"/>
      <c r="G38" s="5"/>
      <c r="H38" s="5"/>
      <c r="I38" s="5"/>
      <c r="J38" s="6"/>
    </row>
    <row r="39" spans="1:13" s="1" customFormat="1" ht="13.15" customHeight="1">
      <c r="A39" s="444"/>
      <c r="B39" s="10"/>
      <c r="C39" s="5"/>
      <c r="D39" s="5"/>
      <c r="E39" s="5"/>
      <c r="F39" s="5"/>
      <c r="G39" s="5"/>
      <c r="H39" s="5"/>
      <c r="I39" s="5"/>
      <c r="J39" s="6"/>
    </row>
    <row r="40" spans="1:13" s="1" customFormat="1" ht="13.15" customHeight="1">
      <c r="A40" s="444"/>
      <c r="B40" s="10"/>
      <c r="C40" s="5"/>
      <c r="D40" s="5"/>
      <c r="E40" s="5"/>
      <c r="F40" s="5"/>
      <c r="G40" s="5"/>
      <c r="H40" s="5"/>
      <c r="I40" s="5"/>
      <c r="J40" s="6"/>
    </row>
    <row r="41" spans="1:13" s="1" customFormat="1" ht="13.15" customHeight="1">
      <c r="A41" s="444"/>
      <c r="B41" s="10"/>
      <c r="C41" s="5"/>
      <c r="D41" s="5"/>
      <c r="E41" s="5"/>
      <c r="F41" s="5"/>
      <c r="G41" s="5"/>
      <c r="H41" s="5"/>
      <c r="I41" s="5"/>
      <c r="J41" s="6"/>
    </row>
    <row r="42" spans="1:13" s="1" customFormat="1" ht="13.15" customHeight="1">
      <c r="A42" s="444"/>
      <c r="B42" s="10"/>
      <c r="C42" s="5"/>
      <c r="D42" s="5"/>
      <c r="E42" s="5"/>
      <c r="F42" s="5"/>
      <c r="G42" s="5"/>
      <c r="H42" s="5"/>
      <c r="I42" s="5"/>
      <c r="J42" s="6"/>
    </row>
    <row r="43" spans="1:13" s="1" customFormat="1" ht="13.15" customHeight="1">
      <c r="A43" s="444"/>
      <c r="B43" s="10"/>
      <c r="C43" s="5"/>
      <c r="D43" s="5"/>
      <c r="E43" s="5"/>
      <c r="F43" s="5"/>
      <c r="G43" s="5"/>
      <c r="H43" s="5"/>
      <c r="I43" s="5"/>
      <c r="J43" s="6"/>
    </row>
    <row r="44" spans="1:13" s="1" customFormat="1" ht="13.15" customHeight="1">
      <c r="A44" s="444"/>
      <c r="B44" s="10"/>
      <c r="C44" s="5"/>
      <c r="D44" s="5"/>
      <c r="E44" s="5"/>
      <c r="F44" s="5"/>
      <c r="G44" s="5"/>
      <c r="H44" s="5"/>
      <c r="I44" s="5"/>
      <c r="J44" s="6"/>
    </row>
    <row r="45" spans="1:13" s="1" customFormat="1" ht="13.15" customHeight="1">
      <c r="A45" s="444"/>
      <c r="B45" s="10"/>
      <c r="C45" s="5"/>
      <c r="D45" s="5"/>
      <c r="E45" s="5"/>
      <c r="F45" s="5"/>
      <c r="G45" s="5"/>
      <c r="H45" s="5"/>
      <c r="I45" s="5"/>
      <c r="J45" s="6"/>
    </row>
    <row r="46" spans="1:13" s="1" customFormat="1" ht="13.15" customHeight="1">
      <c r="A46" s="444"/>
      <c r="B46" s="4"/>
      <c r="C46" s="5"/>
      <c r="D46" s="5"/>
      <c r="E46" s="5"/>
      <c r="F46" s="5"/>
      <c r="G46" s="5"/>
      <c r="H46" s="5"/>
      <c r="I46" s="5"/>
      <c r="J46" s="6"/>
    </row>
    <row r="47" spans="1:13" s="1" customFormat="1" ht="13.15" customHeight="1">
      <c r="A47" s="444"/>
      <c r="B47" s="4"/>
      <c r="C47" s="5"/>
      <c r="D47" s="5"/>
      <c r="E47" s="5"/>
      <c r="F47" s="5"/>
      <c r="G47" s="5"/>
      <c r="H47" s="5"/>
      <c r="I47" s="5"/>
      <c r="J47" s="6"/>
    </row>
    <row r="48" spans="1:13" s="1" customFormat="1" ht="13.15" customHeight="1">
      <c r="A48" s="444"/>
      <c r="B48" s="4"/>
      <c r="C48" s="5"/>
      <c r="D48" s="5"/>
      <c r="E48" s="5"/>
      <c r="F48" s="5"/>
      <c r="G48" s="5"/>
      <c r="H48" s="5"/>
      <c r="I48" s="5"/>
      <c r="J48" s="6"/>
    </row>
    <row r="49" spans="1:10" s="1" customFormat="1" ht="13.15" customHeight="1" thickBot="1">
      <c r="A49" s="445"/>
      <c r="B49" s="7"/>
      <c r="C49" s="8"/>
      <c r="D49" s="8"/>
      <c r="E49" s="8"/>
      <c r="F49" s="8"/>
      <c r="G49" s="8"/>
      <c r="H49" s="8"/>
      <c r="I49" s="8"/>
      <c r="J49" s="9"/>
    </row>
    <row r="50" spans="1:10" ht="8.25" customHeight="1"/>
  </sheetData>
  <sheetProtection password="89E8" sheet="1" scenarios="1" formatCells="0" formatRows="0" insertRows="0" deleteRows="0"/>
  <mergeCells count="79">
    <mergeCell ref="C29:C34"/>
    <mergeCell ref="D29:E31"/>
    <mergeCell ref="D32:E34"/>
    <mergeCell ref="A38:A49"/>
    <mergeCell ref="H11:J11"/>
    <mergeCell ref="A10:A12"/>
    <mergeCell ref="B35:E35"/>
    <mergeCell ref="I37:J37"/>
    <mergeCell ref="B36:B37"/>
    <mergeCell ref="H21:H22"/>
    <mergeCell ref="C23:E24"/>
    <mergeCell ref="C36:E36"/>
    <mergeCell ref="C37:E37"/>
    <mergeCell ref="A14:A37"/>
    <mergeCell ref="C11:E11"/>
    <mergeCell ref="F11:G11"/>
    <mergeCell ref="B5:E5"/>
    <mergeCell ref="A2:J2"/>
    <mergeCell ref="B6:E6"/>
    <mergeCell ref="B7:E7"/>
    <mergeCell ref="I1:J1"/>
    <mergeCell ref="A3:A4"/>
    <mergeCell ref="B3:G4"/>
    <mergeCell ref="I3:J3"/>
    <mergeCell ref="I4:J4"/>
    <mergeCell ref="F5:F6"/>
    <mergeCell ref="G5:J6"/>
    <mergeCell ref="B17:E18"/>
    <mergeCell ref="D8:E8"/>
    <mergeCell ref="C21:E22"/>
    <mergeCell ref="B16:E16"/>
    <mergeCell ref="F14:F15"/>
    <mergeCell ref="F7:F8"/>
    <mergeCell ref="C25:E28"/>
    <mergeCell ref="A13:J13"/>
    <mergeCell ref="G27:G28"/>
    <mergeCell ref="B9:J9"/>
    <mergeCell ref="I23:J24"/>
    <mergeCell ref="G17:G18"/>
    <mergeCell ref="H17:H18"/>
    <mergeCell ref="G23:G24"/>
    <mergeCell ref="I28:J28"/>
    <mergeCell ref="H25:H26"/>
    <mergeCell ref="G19:G20"/>
    <mergeCell ref="B14:E15"/>
    <mergeCell ref="I14:J14"/>
    <mergeCell ref="B19:E20"/>
    <mergeCell ref="B21:B34"/>
    <mergeCell ref="I21:J22"/>
    <mergeCell ref="I27:J27"/>
    <mergeCell ref="I19:J20"/>
    <mergeCell ref="G21:G22"/>
    <mergeCell ref="F19:F20"/>
    <mergeCell ref="F23:F24"/>
    <mergeCell ref="H27:H28"/>
    <mergeCell ref="H23:H24"/>
    <mergeCell ref="H19:H20"/>
    <mergeCell ref="F21:F22"/>
    <mergeCell ref="I17:J18"/>
    <mergeCell ref="F17:F18"/>
    <mergeCell ref="G14:G15"/>
    <mergeCell ref="H14:H15"/>
    <mergeCell ref="G7:J8"/>
    <mergeCell ref="I34:J34"/>
    <mergeCell ref="H32:H34"/>
    <mergeCell ref="I29:J29"/>
    <mergeCell ref="F25:F26"/>
    <mergeCell ref="F27:F28"/>
    <mergeCell ref="I25:J26"/>
    <mergeCell ref="H29:H31"/>
    <mergeCell ref="G29:G31"/>
    <mergeCell ref="F29:F31"/>
    <mergeCell ref="I31:J31"/>
    <mergeCell ref="I33:J33"/>
    <mergeCell ref="I32:J32"/>
    <mergeCell ref="G25:G26"/>
    <mergeCell ref="F32:F34"/>
    <mergeCell ref="G32:G34"/>
    <mergeCell ref="I30:J30"/>
  </mergeCells>
  <phoneticPr fontId="3"/>
  <conditionalFormatting sqref="I29:J29">
    <cfRule type="expression" dxfId="13" priority="5" stopIfTrue="1">
      <formula>$L$29&lt;&gt;3.5</formula>
    </cfRule>
  </conditionalFormatting>
  <conditionalFormatting sqref="I30:J30">
    <cfRule type="expression" dxfId="12" priority="4" stopIfTrue="1">
      <formula>$L$30&lt;&gt;6.5</formula>
    </cfRule>
  </conditionalFormatting>
  <conditionalFormatting sqref="I31:J31 I34:J34">
    <cfRule type="expression" dxfId="11" priority="3" stopIfTrue="1">
      <formula>$L$31&lt;&gt;1</formula>
    </cfRule>
  </conditionalFormatting>
  <conditionalFormatting sqref="I32:J32">
    <cfRule type="expression" dxfId="10" priority="2" stopIfTrue="1">
      <formula>$L$32&lt;&gt;200</formula>
    </cfRule>
  </conditionalFormatting>
  <conditionalFormatting sqref="I33:J33">
    <cfRule type="expression" dxfId="9" priority="1" stopIfTrue="1">
      <formula>$L$33&lt;&gt;10</formula>
    </cfRule>
  </conditionalFormatting>
  <dataValidations count="1">
    <dataValidation type="list" allowBlank="1" showInputMessage="1" showErrorMessage="1" sqref="H11">
      <formula1>$L$11:$N$11</formula1>
    </dataValidation>
  </dataValidations>
  <pageMargins left="0.78740157480314965" right="0.51181102362204722" top="0.59055118110236227" bottom="0.59055118110236227" header="0.19685039370078741" footer="0.19685039370078741"/>
  <pageSetup paperSize="9" orientation="portrait" verticalDpi="300"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view="pageBreakPreview" zoomScaleNormal="100" zoomScaleSheetLayoutView="100" workbookViewId="0">
      <selection activeCell="L26" sqref="L26:M26"/>
    </sheetView>
  </sheetViews>
  <sheetFormatPr defaultRowHeight="13.5"/>
  <cols>
    <col min="1" max="1" width="10.375" style="11" customWidth="1"/>
    <col min="2" max="2" width="2.375" style="11" customWidth="1"/>
    <col min="3" max="3" width="2.5" style="11" customWidth="1"/>
    <col min="4" max="4" width="9.125" style="11" customWidth="1"/>
    <col min="5" max="5" width="12.5" style="11" customWidth="1"/>
    <col min="6" max="6" width="6.25" style="11" customWidth="1"/>
    <col min="7" max="7" width="6.75" style="11" customWidth="1"/>
    <col min="8" max="8" width="5.25" style="11" customWidth="1"/>
    <col min="9" max="9" width="4.75" style="11" customWidth="1"/>
    <col min="10" max="10" width="4.875" style="11" customWidth="1"/>
    <col min="11" max="11" width="4.25" style="11" customWidth="1"/>
    <col min="12" max="12" width="4.875" style="11" customWidth="1"/>
    <col min="13" max="13" width="4.75" style="11" customWidth="1"/>
    <col min="14" max="14" width="5.375" style="11" customWidth="1"/>
    <col min="15" max="15" width="5" style="11" customWidth="1"/>
    <col min="16" max="16" width="5.625" style="11" customWidth="1"/>
    <col min="17" max="16384" width="9" style="11"/>
  </cols>
  <sheetData>
    <row r="1" spans="1:17" ht="15" customHeight="1" thickBot="1"/>
    <row r="2" spans="1:17" s="12" customFormat="1" ht="19.5" customHeight="1" thickBot="1">
      <c r="A2" s="473" t="str">
        <f>+表紙!A2</f>
        <v>業務用厨房熱機器等性能測定結果　【電気機器】</v>
      </c>
      <c r="B2" s="474"/>
      <c r="C2" s="474"/>
      <c r="D2" s="474"/>
      <c r="E2" s="474"/>
      <c r="F2" s="474"/>
      <c r="G2" s="474"/>
      <c r="H2" s="474"/>
      <c r="I2" s="474"/>
      <c r="J2" s="474"/>
      <c r="K2" s="474"/>
      <c r="L2" s="474"/>
      <c r="M2" s="474"/>
      <c r="N2" s="474"/>
      <c r="O2" s="475"/>
    </row>
    <row r="3" spans="1:17" s="12" customFormat="1" ht="28.5" customHeight="1" thickTop="1">
      <c r="A3" s="13" t="s">
        <v>259</v>
      </c>
      <c r="B3" s="484" t="s">
        <v>56</v>
      </c>
      <c r="C3" s="485"/>
      <c r="D3" s="485"/>
      <c r="E3" s="485"/>
      <c r="F3" s="485"/>
      <c r="G3" s="485"/>
      <c r="H3" s="485"/>
      <c r="I3" s="485"/>
      <c r="J3" s="485"/>
      <c r="K3" s="485"/>
      <c r="L3" s="485"/>
      <c r="M3" s="486"/>
      <c r="N3" s="476" t="str">
        <f>IF(+表紙!$H$11="選択してください","",+表紙!$H$11)</f>
        <v/>
      </c>
      <c r="O3" s="477"/>
      <c r="Q3" s="14"/>
    </row>
    <row r="4" spans="1:17" s="12" customFormat="1" ht="20.100000000000001" customHeight="1" thickBot="1">
      <c r="A4" s="77" t="s">
        <v>0</v>
      </c>
      <c r="B4" s="481" t="str">
        <f>IF(表紙!$B$6=0,"",表紙!$B$6)</f>
        <v/>
      </c>
      <c r="C4" s="482"/>
      <c r="D4" s="482"/>
      <c r="E4" s="482"/>
      <c r="F4" s="482"/>
      <c r="G4" s="483"/>
      <c r="H4" s="491" t="s">
        <v>1</v>
      </c>
      <c r="I4" s="492"/>
      <c r="J4" s="478" t="str">
        <f>IF(表紙!$G$5=0,"",表紙!$G$5)</f>
        <v/>
      </c>
      <c r="K4" s="479"/>
      <c r="L4" s="479"/>
      <c r="M4" s="479"/>
      <c r="N4" s="479"/>
      <c r="O4" s="480"/>
    </row>
    <row r="5" spans="1:17" s="12" customFormat="1" ht="6" customHeight="1">
      <c r="A5" s="85"/>
      <c r="B5" s="25"/>
      <c r="C5" s="25"/>
      <c r="D5" s="25"/>
      <c r="E5" s="25"/>
      <c r="F5" s="25"/>
      <c r="G5" s="25"/>
      <c r="H5" s="25"/>
      <c r="I5" s="25"/>
      <c r="J5" s="25"/>
      <c r="K5" s="25"/>
      <c r="L5" s="25"/>
      <c r="M5" s="25"/>
      <c r="N5" s="25"/>
      <c r="O5" s="86"/>
    </row>
    <row r="6" spans="1:17" s="12" customFormat="1" ht="15" customHeight="1">
      <c r="A6" s="85"/>
      <c r="B6" s="25"/>
      <c r="C6" s="490" t="s">
        <v>205</v>
      </c>
      <c r="D6" s="490"/>
      <c r="E6" s="490"/>
      <c r="F6" s="490"/>
      <c r="G6" s="490"/>
      <c r="H6" s="490"/>
      <c r="I6" s="490"/>
      <c r="J6" s="490"/>
      <c r="K6" s="490"/>
      <c r="L6" s="490"/>
      <c r="M6" s="490"/>
      <c r="N6" s="490"/>
      <c r="O6" s="86"/>
    </row>
    <row r="7" spans="1:17" s="12" customFormat="1" ht="15" customHeight="1">
      <c r="A7" s="85"/>
      <c r="B7" s="25"/>
      <c r="C7" s="490"/>
      <c r="D7" s="490"/>
      <c r="E7" s="490"/>
      <c r="F7" s="490"/>
      <c r="G7" s="490"/>
      <c r="H7" s="490"/>
      <c r="I7" s="490"/>
      <c r="J7" s="490"/>
      <c r="K7" s="490"/>
      <c r="L7" s="490"/>
      <c r="M7" s="490"/>
      <c r="N7" s="490"/>
      <c r="O7" s="86"/>
    </row>
    <row r="8" spans="1:17" s="12" customFormat="1" ht="15" customHeight="1">
      <c r="A8" s="85"/>
      <c r="B8" s="25"/>
      <c r="C8" s="490"/>
      <c r="D8" s="490"/>
      <c r="E8" s="490"/>
      <c r="F8" s="490"/>
      <c r="G8" s="490"/>
      <c r="H8" s="490"/>
      <c r="I8" s="490"/>
      <c r="J8" s="490"/>
      <c r="K8" s="490"/>
      <c r="L8" s="490"/>
      <c r="M8" s="490"/>
      <c r="N8" s="490"/>
      <c r="O8" s="86"/>
    </row>
    <row r="9" spans="1:17" s="12" customFormat="1" ht="15" customHeight="1">
      <c r="A9" s="85"/>
      <c r="B9" s="25"/>
      <c r="C9" s="490"/>
      <c r="D9" s="490"/>
      <c r="E9" s="490"/>
      <c r="F9" s="490"/>
      <c r="G9" s="490"/>
      <c r="H9" s="490"/>
      <c r="I9" s="490"/>
      <c r="J9" s="490"/>
      <c r="K9" s="490"/>
      <c r="L9" s="490"/>
      <c r="M9" s="490"/>
      <c r="N9" s="490"/>
      <c r="O9" s="86"/>
    </row>
    <row r="10" spans="1:17" s="12" customFormat="1" ht="15" customHeight="1">
      <c r="A10" s="85"/>
      <c r="B10" s="25"/>
      <c r="C10" s="490"/>
      <c r="D10" s="490"/>
      <c r="E10" s="490"/>
      <c r="F10" s="490"/>
      <c r="G10" s="490"/>
      <c r="H10" s="490"/>
      <c r="I10" s="490"/>
      <c r="J10" s="490"/>
      <c r="K10" s="490"/>
      <c r="L10" s="490"/>
      <c r="M10" s="490"/>
      <c r="N10" s="490"/>
      <c r="O10" s="86"/>
    </row>
    <row r="11" spans="1:17" s="12" customFormat="1" ht="30" customHeight="1">
      <c r="A11" s="85"/>
      <c r="B11" s="25"/>
      <c r="C11" s="490"/>
      <c r="D11" s="490"/>
      <c r="E11" s="490"/>
      <c r="F11" s="490"/>
      <c r="G11" s="490"/>
      <c r="H11" s="490"/>
      <c r="I11" s="490"/>
      <c r="J11" s="490"/>
      <c r="K11" s="490"/>
      <c r="L11" s="490"/>
      <c r="M11" s="490"/>
      <c r="N11" s="490"/>
      <c r="O11" s="86"/>
    </row>
    <row r="12" spans="1:17" s="12" customFormat="1" ht="15" customHeight="1">
      <c r="A12" s="85"/>
      <c r="B12" s="25"/>
      <c r="C12" s="278"/>
      <c r="D12" s="278"/>
      <c r="E12" s="278"/>
      <c r="F12" s="278"/>
      <c r="G12" s="278"/>
      <c r="H12" s="278"/>
      <c r="I12" s="278"/>
      <c r="J12" s="278"/>
      <c r="K12" s="278"/>
      <c r="L12" s="278"/>
      <c r="M12" s="278"/>
      <c r="N12" s="278"/>
      <c r="O12" s="86"/>
    </row>
    <row r="13" spans="1:17" s="12" customFormat="1" ht="15" customHeight="1">
      <c r="A13" s="85"/>
      <c r="B13" s="25"/>
      <c r="C13" s="278"/>
      <c r="D13" s="278"/>
      <c r="E13" s="278"/>
      <c r="F13" s="278"/>
      <c r="G13" s="278"/>
      <c r="H13" s="278"/>
      <c r="I13" s="278"/>
      <c r="J13" s="278"/>
      <c r="K13" s="278"/>
      <c r="L13" s="278"/>
      <c r="M13" s="278"/>
      <c r="N13" s="278"/>
      <c r="O13" s="86"/>
    </row>
    <row r="14" spans="1:17" s="12" customFormat="1" ht="15" customHeight="1">
      <c r="A14" s="85"/>
      <c r="B14" s="25"/>
      <c r="C14" s="278"/>
      <c r="D14" s="278"/>
      <c r="E14" s="278"/>
      <c r="F14" s="278"/>
      <c r="G14" s="278"/>
      <c r="H14" s="278"/>
      <c r="I14" s="278"/>
      <c r="J14" s="278"/>
      <c r="K14" s="278"/>
      <c r="L14" s="278"/>
      <c r="M14" s="278"/>
      <c r="N14" s="278"/>
      <c r="O14" s="86"/>
    </row>
    <row r="15" spans="1:17" s="12" customFormat="1" ht="15" customHeight="1">
      <c r="A15" s="85"/>
      <c r="B15" s="25"/>
      <c r="C15" s="278"/>
      <c r="D15" s="278"/>
      <c r="E15" s="278"/>
      <c r="F15" s="278"/>
      <c r="G15" s="278"/>
      <c r="H15" s="278"/>
      <c r="I15" s="278"/>
      <c r="J15" s="278"/>
      <c r="K15" s="278"/>
      <c r="L15" s="278"/>
      <c r="M15" s="278"/>
      <c r="N15" s="278"/>
      <c r="O15" s="86"/>
    </row>
    <row r="16" spans="1:17" s="12" customFormat="1" ht="15" customHeight="1">
      <c r="A16" s="85"/>
      <c r="B16" s="25"/>
      <c r="C16" s="278"/>
      <c r="D16" s="278"/>
      <c r="E16" s="278"/>
      <c r="F16" s="278"/>
      <c r="G16" s="278"/>
      <c r="H16" s="278"/>
      <c r="I16" s="278"/>
      <c r="J16" s="278"/>
      <c r="K16" s="278"/>
      <c r="L16" s="278"/>
      <c r="M16" s="278"/>
      <c r="N16" s="278"/>
      <c r="O16" s="86"/>
    </row>
    <row r="17" spans="1:15" s="12" customFormat="1" ht="15" customHeight="1">
      <c r="A17" s="85"/>
      <c r="B17" s="25"/>
      <c r="C17" s="278"/>
      <c r="D17" s="278"/>
      <c r="E17" s="278"/>
      <c r="F17" s="278"/>
      <c r="G17" s="278"/>
      <c r="H17" s="278"/>
      <c r="I17" s="278"/>
      <c r="J17" s="278"/>
      <c r="K17" s="278"/>
      <c r="L17" s="278"/>
      <c r="M17" s="278"/>
      <c r="N17" s="278"/>
      <c r="O17" s="86"/>
    </row>
    <row r="18" spans="1:15" s="12" customFormat="1" ht="15" customHeight="1">
      <c r="A18" s="85"/>
      <c r="B18" s="25"/>
      <c r="C18" s="25"/>
      <c r="D18" s="25"/>
      <c r="E18" s="25"/>
      <c r="F18" s="25"/>
      <c r="G18" s="27"/>
      <c r="H18" s="27"/>
      <c r="I18" s="27"/>
      <c r="J18" s="27"/>
      <c r="K18" s="27"/>
      <c r="L18" s="27"/>
      <c r="M18" s="27"/>
      <c r="N18" s="27"/>
      <c r="O18" s="86"/>
    </row>
    <row r="19" spans="1:15" s="12" customFormat="1" ht="15" customHeight="1">
      <c r="A19" s="85"/>
      <c r="B19" s="25"/>
      <c r="C19" s="25"/>
      <c r="D19" s="25"/>
      <c r="E19" s="25"/>
      <c r="F19" s="25"/>
      <c r="G19" s="27"/>
      <c r="H19" s="27"/>
      <c r="I19" s="27"/>
      <c r="J19" s="27"/>
      <c r="K19" s="27"/>
      <c r="L19" s="27"/>
      <c r="M19" s="27"/>
      <c r="N19" s="27"/>
      <c r="O19" s="86"/>
    </row>
    <row r="20" spans="1:15" s="12" customFormat="1" ht="15" customHeight="1">
      <c r="A20" s="85"/>
      <c r="B20" s="25"/>
      <c r="C20" s="25"/>
      <c r="D20" s="25"/>
      <c r="E20" s="25"/>
      <c r="F20" s="25"/>
      <c r="G20" s="25"/>
      <c r="H20" s="25"/>
      <c r="I20" s="25"/>
      <c r="J20" s="25"/>
      <c r="K20" s="25"/>
      <c r="L20" s="25"/>
      <c r="M20" s="25"/>
      <c r="N20" s="25"/>
      <c r="O20" s="86"/>
    </row>
    <row r="21" spans="1:15" s="12" customFormat="1" ht="18.75" customHeight="1">
      <c r="A21" s="85"/>
      <c r="B21" s="25"/>
      <c r="C21" s="25"/>
      <c r="D21" s="25"/>
      <c r="H21" s="25"/>
      <c r="I21" s="25"/>
      <c r="J21" s="25"/>
      <c r="K21" s="25"/>
      <c r="L21" s="25"/>
      <c r="M21" s="25"/>
      <c r="N21" s="25"/>
      <c r="O21" s="86"/>
    </row>
    <row r="22" spans="1:15" s="12" customFormat="1" ht="15" customHeight="1">
      <c r="A22" s="85"/>
      <c r="B22" s="25"/>
      <c r="C22" s="25"/>
      <c r="D22" s="25"/>
      <c r="E22" s="493" t="s">
        <v>57</v>
      </c>
      <c r="F22" s="493"/>
      <c r="G22" s="493"/>
      <c r="H22" s="493"/>
      <c r="I22" s="493"/>
      <c r="J22" s="25"/>
      <c r="K22" s="25"/>
      <c r="L22" s="25"/>
      <c r="M22" s="25"/>
      <c r="N22" s="25"/>
      <c r="O22" s="86"/>
    </row>
    <row r="23" spans="1:15" s="12" customFormat="1" ht="3.75" customHeight="1">
      <c r="A23" s="85"/>
      <c r="B23" s="25"/>
      <c r="C23" s="25"/>
      <c r="D23" s="25"/>
      <c r="J23" s="25"/>
      <c r="K23" s="25"/>
      <c r="L23" s="25"/>
      <c r="M23" s="25"/>
      <c r="N23" s="25"/>
      <c r="O23" s="86"/>
    </row>
    <row r="24" spans="1:15" s="12" customFormat="1" ht="15" customHeight="1">
      <c r="A24" s="85"/>
      <c r="B24" s="25" t="s">
        <v>256</v>
      </c>
      <c r="C24" s="25"/>
      <c r="D24" s="25"/>
      <c r="J24" s="25"/>
      <c r="K24" s="25"/>
      <c r="L24" s="25"/>
      <c r="M24" s="25"/>
      <c r="N24" s="25"/>
      <c r="O24" s="86"/>
    </row>
    <row r="25" spans="1:15" s="12" customFormat="1" ht="7.5" customHeight="1">
      <c r="A25" s="85"/>
      <c r="B25" s="25"/>
      <c r="C25" s="25"/>
      <c r="D25" s="25"/>
      <c r="J25" s="25"/>
      <c r="K25" s="25"/>
      <c r="L25" s="25"/>
      <c r="M25" s="25"/>
      <c r="N25" s="25"/>
      <c r="O25" s="86"/>
    </row>
    <row r="26" spans="1:15" s="12" customFormat="1" ht="15" customHeight="1">
      <c r="A26" s="85"/>
      <c r="B26" s="25"/>
      <c r="C26" s="25"/>
      <c r="D26" s="25"/>
      <c r="E26" s="27"/>
      <c r="F26" s="27"/>
      <c r="G26" s="27"/>
      <c r="H26" s="27"/>
      <c r="I26" s="27"/>
      <c r="J26" s="27"/>
      <c r="K26" s="286" t="s">
        <v>77</v>
      </c>
      <c r="L26" s="487"/>
      <c r="M26" s="488"/>
      <c r="N26" s="118" t="s">
        <v>81</v>
      </c>
      <c r="O26" s="230"/>
    </row>
    <row r="27" spans="1:15" s="12" customFormat="1" ht="15" customHeight="1">
      <c r="A27" s="85"/>
      <c r="B27" s="25"/>
      <c r="C27" s="25"/>
      <c r="D27" s="25"/>
      <c r="E27" s="27"/>
      <c r="F27" s="27"/>
      <c r="G27" s="27"/>
      <c r="H27" s="27"/>
      <c r="I27" s="27"/>
      <c r="J27" s="27"/>
      <c r="K27" s="286" t="s">
        <v>76</v>
      </c>
      <c r="L27" s="487"/>
      <c r="M27" s="488"/>
      <c r="N27" s="118" t="s">
        <v>81</v>
      </c>
      <c r="O27" s="230"/>
    </row>
    <row r="28" spans="1:15" s="12" customFormat="1" ht="15" customHeight="1">
      <c r="A28" s="85"/>
      <c r="B28" s="25"/>
      <c r="C28" s="25"/>
      <c r="D28" s="25"/>
      <c r="E28" s="27"/>
      <c r="F28" s="27"/>
      <c r="G28" s="27"/>
      <c r="H28" s="27"/>
      <c r="I28" s="27"/>
      <c r="J28" s="27"/>
      <c r="K28" s="132" t="s">
        <v>206</v>
      </c>
      <c r="L28" s="487"/>
      <c r="M28" s="488"/>
      <c r="N28" s="118" t="s">
        <v>81</v>
      </c>
      <c r="O28" s="230"/>
    </row>
    <row r="29" spans="1:15" s="12" customFormat="1" ht="15" customHeight="1">
      <c r="A29" s="85"/>
      <c r="B29" s="25"/>
      <c r="C29" s="25"/>
      <c r="D29" s="25"/>
      <c r="E29" s="229"/>
      <c r="F29" s="229"/>
      <c r="G29" s="229"/>
      <c r="H29" s="229"/>
      <c r="I29" s="229"/>
      <c r="J29" s="229"/>
      <c r="K29" s="132" t="s">
        <v>207</v>
      </c>
      <c r="L29" s="487"/>
      <c r="M29" s="488"/>
      <c r="N29" s="118" t="s">
        <v>81</v>
      </c>
      <c r="O29" s="230"/>
    </row>
    <row r="30" spans="1:15" s="12" customFormat="1" ht="15" customHeight="1">
      <c r="A30" s="85"/>
      <c r="B30" s="25"/>
      <c r="C30" s="25"/>
      <c r="D30" s="25"/>
      <c r="E30" s="27"/>
      <c r="F30" s="494" t="s">
        <v>177</v>
      </c>
      <c r="G30" s="494"/>
      <c r="H30" s="494"/>
      <c r="I30" s="494"/>
      <c r="J30" s="494"/>
      <c r="K30" s="495"/>
      <c r="L30" s="487"/>
      <c r="M30" s="488"/>
      <c r="N30" s="118" t="s">
        <v>15</v>
      </c>
      <c r="O30" s="230"/>
    </row>
    <row r="31" spans="1:15" s="12" customFormat="1" ht="15" customHeight="1">
      <c r="A31" s="85"/>
      <c r="B31" s="25"/>
      <c r="C31" s="25"/>
      <c r="D31" s="25"/>
      <c r="E31" s="27"/>
      <c r="F31" s="494" t="s">
        <v>178</v>
      </c>
      <c r="G31" s="494"/>
      <c r="H31" s="494"/>
      <c r="I31" s="494"/>
      <c r="J31" s="494"/>
      <c r="K31" s="495"/>
      <c r="L31" s="487"/>
      <c r="M31" s="488"/>
      <c r="N31" s="118" t="s">
        <v>15</v>
      </c>
      <c r="O31" s="230"/>
    </row>
    <row r="32" spans="1:15" s="12" customFormat="1" ht="15" customHeight="1">
      <c r="A32" s="85"/>
      <c r="C32" s="25"/>
      <c r="D32" s="25"/>
      <c r="E32" s="25"/>
      <c r="F32" s="25"/>
      <c r="G32" s="25"/>
      <c r="H32" s="25"/>
      <c r="I32" s="247"/>
      <c r="K32" s="286" t="s">
        <v>179</v>
      </c>
      <c r="L32" s="487"/>
      <c r="M32" s="488"/>
      <c r="N32" s="118" t="s">
        <v>15</v>
      </c>
      <c r="O32" s="86"/>
    </row>
    <row r="33" spans="1:15" s="12" customFormat="1" ht="15" customHeight="1">
      <c r="A33" s="85"/>
      <c r="B33" s="209"/>
      <c r="C33" s="25"/>
      <c r="D33" s="25"/>
      <c r="E33" s="25"/>
      <c r="F33" s="25"/>
      <c r="G33" s="25"/>
      <c r="H33" s="25"/>
      <c r="I33" s="25"/>
      <c r="J33" s="25"/>
      <c r="K33" s="25"/>
      <c r="L33" s="25"/>
      <c r="M33" s="25"/>
      <c r="N33" s="25"/>
      <c r="O33" s="86"/>
    </row>
    <row r="34" spans="1:15" s="12" customFormat="1" ht="15" customHeight="1">
      <c r="A34" s="85"/>
      <c r="B34" s="282"/>
      <c r="C34" s="282"/>
      <c r="D34" s="282"/>
      <c r="E34" s="282"/>
      <c r="F34" s="282"/>
      <c r="G34" s="282"/>
      <c r="H34" s="25"/>
      <c r="I34" s="25"/>
      <c r="J34" s="25"/>
      <c r="K34" s="25"/>
      <c r="L34" s="25"/>
      <c r="M34" s="25"/>
      <c r="N34" s="25"/>
      <c r="O34" s="86"/>
    </row>
    <row r="35" spans="1:15" s="12" customFormat="1" ht="15" customHeight="1">
      <c r="A35" s="85"/>
      <c r="B35" s="282"/>
      <c r="C35" s="282"/>
      <c r="D35" s="282"/>
      <c r="E35" s="282"/>
      <c r="F35" s="282"/>
      <c r="G35" s="282"/>
      <c r="H35" s="25"/>
      <c r="I35" s="25"/>
      <c r="J35" s="25"/>
      <c r="K35" s="25"/>
      <c r="L35" s="25"/>
      <c r="M35" s="25"/>
      <c r="N35" s="25"/>
      <c r="O35" s="86"/>
    </row>
    <row r="36" spans="1:15" s="12" customFormat="1" ht="15" customHeight="1">
      <c r="A36" s="85"/>
      <c r="B36" s="25"/>
      <c r="C36" s="25"/>
      <c r="D36" s="25"/>
      <c r="E36" s="25"/>
      <c r="F36" s="25"/>
      <c r="G36" s="25"/>
      <c r="H36" s="25"/>
      <c r="I36" s="25"/>
      <c r="J36" s="25"/>
      <c r="K36" s="25"/>
      <c r="L36" s="25"/>
      <c r="M36" s="25"/>
      <c r="N36" s="25"/>
      <c r="O36" s="86"/>
    </row>
    <row r="37" spans="1:15" s="12" customFormat="1" ht="15" customHeight="1">
      <c r="A37" s="85"/>
      <c r="B37" s="25"/>
      <c r="C37" s="25"/>
      <c r="D37" s="25"/>
      <c r="E37" s="25"/>
      <c r="F37" s="25"/>
      <c r="G37" s="25"/>
      <c r="H37" s="25"/>
      <c r="I37" s="25"/>
      <c r="J37" s="25"/>
      <c r="K37" s="25"/>
      <c r="L37" s="25"/>
      <c r="M37" s="25"/>
      <c r="N37" s="25"/>
      <c r="O37" s="86"/>
    </row>
    <row r="38" spans="1:15" s="12" customFormat="1" ht="15" customHeight="1">
      <c r="A38" s="85"/>
      <c r="B38" s="25"/>
      <c r="C38" s="25"/>
      <c r="D38" s="25"/>
      <c r="E38" s="25"/>
      <c r="F38" s="25"/>
      <c r="G38" s="25"/>
      <c r="H38" s="25"/>
      <c r="I38" s="25"/>
      <c r="J38" s="25"/>
      <c r="K38" s="25"/>
      <c r="L38" s="25"/>
      <c r="M38" s="25"/>
      <c r="N38" s="25"/>
      <c r="O38" s="86"/>
    </row>
    <row r="39" spans="1:15" s="12" customFormat="1" ht="15" customHeight="1">
      <c r="A39" s="85"/>
      <c r="B39" s="25"/>
      <c r="C39" s="282"/>
      <c r="D39" s="210"/>
      <c r="E39" s="308"/>
      <c r="F39" s="25"/>
      <c r="G39" s="25"/>
      <c r="H39" s="25"/>
      <c r="I39" s="25"/>
      <c r="J39" s="25"/>
      <c r="K39" s="25"/>
      <c r="L39" s="25"/>
      <c r="M39" s="25"/>
      <c r="N39" s="25"/>
      <c r="O39" s="86"/>
    </row>
    <row r="40" spans="1:15" s="12" customFormat="1" ht="20.100000000000001" customHeight="1">
      <c r="A40" s="85"/>
      <c r="B40" s="25"/>
      <c r="C40" s="25"/>
      <c r="D40" s="211"/>
      <c r="E40" s="25"/>
      <c r="F40" s="25"/>
      <c r="G40" s="25"/>
      <c r="H40" s="25"/>
      <c r="I40" s="25"/>
      <c r="J40" s="25"/>
      <c r="K40" s="25"/>
      <c r="L40" s="25"/>
      <c r="M40" s="25"/>
      <c r="N40" s="25"/>
      <c r="O40" s="86"/>
    </row>
    <row r="41" spans="1:15" ht="15" customHeight="1">
      <c r="A41" s="115"/>
      <c r="B41" s="26"/>
      <c r="C41" s="26"/>
      <c r="D41" s="26"/>
      <c r="E41" s="26"/>
      <c r="F41" s="61"/>
      <c r="G41" s="61"/>
      <c r="H41" s="26"/>
      <c r="I41" s="26"/>
      <c r="J41" s="26"/>
      <c r="K41" s="26"/>
      <c r="L41" s="26"/>
      <c r="M41" s="26"/>
      <c r="N41" s="26"/>
      <c r="O41" s="154"/>
    </row>
    <row r="42" spans="1:15" ht="15" customHeight="1">
      <c r="A42" s="115"/>
      <c r="B42" s="26"/>
      <c r="C42" s="26"/>
      <c r="D42" s="26"/>
      <c r="E42" s="26"/>
      <c r="F42" s="61"/>
      <c r="G42" s="61"/>
      <c r="H42" s="26"/>
      <c r="I42" s="26"/>
      <c r="J42" s="26"/>
      <c r="K42" s="26"/>
      <c r="L42" s="26"/>
      <c r="M42" s="26"/>
      <c r="N42" s="26"/>
      <c r="O42" s="154"/>
    </row>
    <row r="43" spans="1:15" ht="15" customHeight="1">
      <c r="A43" s="115"/>
      <c r="B43" s="26"/>
      <c r="C43" s="26"/>
      <c r="D43" s="26"/>
      <c r="E43" s="26"/>
      <c r="F43" s="61"/>
      <c r="G43" s="61"/>
      <c r="H43" s="26"/>
      <c r="I43" s="26"/>
      <c r="J43" s="26"/>
      <c r="K43" s="26"/>
      <c r="L43" s="26"/>
      <c r="M43" s="26"/>
      <c r="N43" s="26"/>
      <c r="O43" s="154"/>
    </row>
    <row r="44" spans="1:15" ht="15" customHeight="1">
      <c r="A44" s="115"/>
      <c r="B44" s="26"/>
      <c r="C44" s="26"/>
      <c r="D44" s="26"/>
      <c r="E44" s="26"/>
      <c r="F44" s="263" t="s">
        <v>191</v>
      </c>
      <c r="G44" s="260"/>
      <c r="H44" s="26"/>
      <c r="I44" s="26"/>
      <c r="J44" s="26"/>
      <c r="K44" s="26"/>
      <c r="L44" s="26"/>
      <c r="M44" s="26"/>
      <c r="N44" s="26"/>
      <c r="O44" s="154"/>
    </row>
    <row r="45" spans="1:15" ht="15" customHeight="1">
      <c r="A45" s="115"/>
      <c r="B45" s="26"/>
      <c r="C45" s="26"/>
      <c r="D45" s="26"/>
      <c r="E45" s="26"/>
      <c r="F45" s="61"/>
      <c r="G45" s="61"/>
      <c r="H45" s="26"/>
      <c r="I45" s="26"/>
      <c r="J45" s="26"/>
      <c r="K45" s="26"/>
      <c r="L45" s="26"/>
      <c r="M45" s="26"/>
      <c r="N45" s="26"/>
      <c r="O45" s="154"/>
    </row>
    <row r="46" spans="1:15" s="12" customFormat="1" ht="15" customHeight="1">
      <c r="A46" s="115"/>
      <c r="B46" s="25"/>
      <c r="C46" s="25"/>
      <c r="D46" s="26"/>
      <c r="E46" s="26"/>
      <c r="F46" s="212"/>
      <c r="G46" s="212"/>
      <c r="H46" s="25"/>
      <c r="I46" s="25"/>
      <c r="J46" s="25"/>
      <c r="K46" s="25"/>
      <c r="L46" s="25"/>
      <c r="M46" s="25"/>
      <c r="N46" s="27"/>
      <c r="O46" s="86"/>
    </row>
    <row r="47" spans="1:15" s="12" customFormat="1" ht="15" customHeight="1">
      <c r="A47" s="115"/>
      <c r="B47" s="25"/>
      <c r="C47" s="131"/>
      <c r="D47" s="26"/>
      <c r="E47" s="26"/>
      <c r="F47" s="213"/>
      <c r="G47" s="213"/>
      <c r="H47" s="25"/>
      <c r="I47" s="25"/>
      <c r="J47" s="25"/>
      <c r="K47" s="25"/>
      <c r="L47" s="25"/>
      <c r="M47" s="25"/>
      <c r="N47" s="25"/>
      <c r="O47" s="86"/>
    </row>
    <row r="48" spans="1:15" s="12" customFormat="1" ht="15" customHeight="1">
      <c r="A48" s="115"/>
      <c r="B48" s="25"/>
      <c r="C48" s="25"/>
      <c r="D48" s="26"/>
      <c r="E48" s="26"/>
      <c r="F48" s="212"/>
      <c r="G48" s="212"/>
      <c r="H48" s="214"/>
      <c r="I48" s="214"/>
      <c r="J48" s="214"/>
      <c r="K48" s="214"/>
      <c r="L48" s="50"/>
      <c r="M48" s="50"/>
      <c r="N48" s="27"/>
      <c r="O48" s="86"/>
    </row>
    <row r="49" spans="1:15" s="12" customFormat="1" ht="15" customHeight="1">
      <c r="A49" s="115"/>
      <c r="B49" s="25"/>
      <c r="C49" s="25"/>
      <c r="D49" s="26"/>
      <c r="E49" s="26"/>
      <c r="F49" s="132"/>
      <c r="G49" s="132"/>
      <c r="H49" s="215"/>
      <c r="I49" s="215"/>
      <c r="J49" s="215"/>
      <c r="K49" s="215"/>
      <c r="L49" s="25"/>
      <c r="M49" s="25"/>
      <c r="N49" s="27"/>
      <c r="O49" s="86"/>
    </row>
    <row r="50" spans="1:15" ht="15" customHeight="1">
      <c r="A50" s="115"/>
      <c r="B50" s="26"/>
      <c r="C50" s="26"/>
      <c r="D50" s="26"/>
      <c r="E50" s="26"/>
      <c r="F50" s="26"/>
      <c r="G50" s="26"/>
      <c r="H50" s="26"/>
      <c r="I50" s="26"/>
      <c r="J50" s="26"/>
      <c r="K50" s="26"/>
      <c r="L50" s="26"/>
      <c r="M50" s="26"/>
      <c r="N50" s="25"/>
      <c r="O50" s="154"/>
    </row>
    <row r="51" spans="1:15" ht="18" customHeight="1">
      <c r="A51" s="115"/>
      <c r="B51" s="26"/>
      <c r="C51" s="26"/>
      <c r="D51" s="26"/>
      <c r="E51" s="26"/>
      <c r="F51" s="26"/>
      <c r="G51" s="26"/>
      <c r="H51" s="26"/>
      <c r="I51" s="26"/>
      <c r="J51" s="26"/>
      <c r="K51" s="26"/>
      <c r="L51" s="26"/>
      <c r="M51" s="26"/>
      <c r="N51" s="26"/>
      <c r="O51" s="154"/>
    </row>
    <row r="52" spans="1:15" ht="15.75" customHeight="1">
      <c r="A52" s="115"/>
      <c r="B52" s="26"/>
      <c r="C52" s="26"/>
      <c r="D52" s="26"/>
      <c r="E52" s="489"/>
      <c r="F52" s="489"/>
      <c r="G52" s="489"/>
      <c r="H52" s="489"/>
      <c r="I52" s="489"/>
      <c r="J52" s="489"/>
      <c r="K52" s="489"/>
      <c r="L52" s="26"/>
      <c r="M52" s="26"/>
      <c r="N52" s="26"/>
      <c r="O52" s="154"/>
    </row>
    <row r="53" spans="1:15" ht="10.5" customHeight="1" thickBot="1">
      <c r="A53" s="216"/>
      <c r="B53" s="111"/>
      <c r="C53" s="111"/>
      <c r="D53" s="170"/>
      <c r="E53" s="170"/>
      <c r="F53" s="150"/>
      <c r="G53" s="150"/>
      <c r="H53" s="57"/>
      <c r="I53" s="57"/>
      <c r="J53" s="57"/>
      <c r="K53" s="57"/>
      <c r="L53" s="111"/>
      <c r="M53" s="111"/>
      <c r="N53" s="111"/>
      <c r="O53" s="217"/>
    </row>
    <row r="54" spans="1:15" ht="3.75" customHeight="1"/>
    <row r="55" spans="1:15" ht="6.75" customHeight="1"/>
  </sheetData>
  <sheetProtection password="89E8" sheet="1" objects="1" scenarios="1" selectLockedCells="1"/>
  <mergeCells count="18">
    <mergeCell ref="L30:M30"/>
    <mergeCell ref="L31:M31"/>
    <mergeCell ref="E52:K52"/>
    <mergeCell ref="C6:N11"/>
    <mergeCell ref="H4:I4"/>
    <mergeCell ref="E22:I22"/>
    <mergeCell ref="L26:M26"/>
    <mergeCell ref="L27:M27"/>
    <mergeCell ref="L28:M28"/>
    <mergeCell ref="L29:M29"/>
    <mergeCell ref="L32:M32"/>
    <mergeCell ref="F30:K30"/>
    <mergeCell ref="F31:K31"/>
    <mergeCell ref="A2:O2"/>
    <mergeCell ref="N3:O3"/>
    <mergeCell ref="J4:O4"/>
    <mergeCell ref="B4:G4"/>
    <mergeCell ref="B3:M3"/>
  </mergeCells>
  <phoneticPr fontId="3"/>
  <pageMargins left="0.78740157480314965" right="0.51181102362204722" top="0.78740157480314965" bottom="0.39370078740157483" header="0.19685039370078741" footer="0.1968503937007874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
  <sheetViews>
    <sheetView view="pageBreakPreview" zoomScaleNormal="100" zoomScaleSheetLayoutView="100" workbookViewId="0">
      <selection activeCell="B5" sqref="B5:C5"/>
    </sheetView>
  </sheetViews>
  <sheetFormatPr defaultRowHeight="13.5"/>
  <cols>
    <col min="1" max="1" width="10.375" style="11" customWidth="1"/>
    <col min="2" max="2" width="6.125" style="11" customWidth="1"/>
    <col min="3" max="3" width="9.125" style="11" customWidth="1"/>
    <col min="4" max="4" width="10.875" style="11" customWidth="1"/>
    <col min="5" max="5" width="14.75" style="11" customWidth="1"/>
    <col min="6" max="6" width="8.875" style="11" customWidth="1"/>
    <col min="7" max="8" width="9.125" style="11" customWidth="1"/>
    <col min="9" max="9" width="4.75" style="11" customWidth="1"/>
    <col min="10" max="10" width="5.5" style="11" customWidth="1"/>
    <col min="11" max="11" width="4.25" style="11" customWidth="1"/>
    <col min="12" max="16384" width="9" style="11"/>
  </cols>
  <sheetData>
    <row r="1" spans="1:11" ht="15" customHeight="1" thickBot="1"/>
    <row r="2" spans="1:11" s="12" customFormat="1" ht="19.5" customHeight="1" thickBot="1">
      <c r="A2" s="473" t="str">
        <f>+表紙!A2</f>
        <v>業務用厨房熱機器等性能測定結果　【電気機器】</v>
      </c>
      <c r="B2" s="474"/>
      <c r="C2" s="474"/>
      <c r="D2" s="474"/>
      <c r="E2" s="474"/>
      <c r="F2" s="474"/>
      <c r="G2" s="474"/>
      <c r="H2" s="474"/>
      <c r="I2" s="474"/>
      <c r="J2" s="475"/>
    </row>
    <row r="3" spans="1:11" s="12" customFormat="1" ht="28.5" customHeight="1" thickTop="1">
      <c r="A3" s="13" t="s">
        <v>259</v>
      </c>
      <c r="B3" s="484" t="str">
        <f>表紙!B3&amp;"　　（１．定格消費電力）"</f>
        <v>グリドル　　（１．定格消費電力）</v>
      </c>
      <c r="C3" s="485"/>
      <c r="D3" s="485"/>
      <c r="E3" s="485"/>
      <c r="F3" s="485"/>
      <c r="G3" s="485"/>
      <c r="H3" s="485"/>
      <c r="I3" s="476" t="str">
        <f>IF(+表紙!$H$11="選択してください","",+表紙!$H$11)</f>
        <v/>
      </c>
      <c r="J3" s="477"/>
      <c r="K3" s="246"/>
    </row>
    <row r="4" spans="1:11" s="12" customFormat="1" ht="20.100000000000001" customHeight="1" thickBot="1">
      <c r="A4" s="77" t="s">
        <v>0</v>
      </c>
      <c r="B4" s="482" t="str">
        <f>IF(表紙!$B$6=0,"",表紙!$B$6)</f>
        <v/>
      </c>
      <c r="C4" s="482"/>
      <c r="D4" s="496"/>
      <c r="E4" s="497"/>
      <c r="F4" s="300" t="s">
        <v>1</v>
      </c>
      <c r="G4" s="478" t="str">
        <f>IF(表紙!$G$5=0,"",表紙!$G$5)</f>
        <v/>
      </c>
      <c r="H4" s="479"/>
      <c r="I4" s="479"/>
      <c r="J4" s="480"/>
    </row>
    <row r="5" spans="1:11" s="12" customFormat="1" ht="15" customHeight="1" thickBot="1">
      <c r="A5" s="269" t="s">
        <v>193</v>
      </c>
      <c r="B5" s="507"/>
      <c r="C5" s="508"/>
      <c r="D5" s="78" t="s">
        <v>34</v>
      </c>
      <c r="E5" s="311"/>
      <c r="F5" s="79" t="s">
        <v>22</v>
      </c>
      <c r="G5" s="270"/>
      <c r="H5" s="271" t="s">
        <v>23</v>
      </c>
      <c r="I5" s="503"/>
      <c r="J5" s="504"/>
    </row>
    <row r="6" spans="1:11" s="12" customFormat="1" ht="6" customHeight="1">
      <c r="A6" s="85"/>
      <c r="B6" s="25"/>
      <c r="C6" s="25"/>
      <c r="D6" s="25"/>
      <c r="E6" s="25"/>
      <c r="F6" s="25"/>
      <c r="G6" s="25"/>
      <c r="H6" s="25"/>
      <c r="I6" s="25"/>
      <c r="J6" s="86"/>
    </row>
    <row r="7" spans="1:11" s="12" customFormat="1" ht="15" customHeight="1">
      <c r="A7" s="85"/>
      <c r="B7" s="237" t="s">
        <v>13</v>
      </c>
      <c r="C7" s="25"/>
      <c r="D7" s="25"/>
      <c r="E7" s="25"/>
      <c r="F7" s="25"/>
      <c r="G7" s="25"/>
      <c r="H7" s="25"/>
      <c r="I7" s="25"/>
      <c r="J7" s="86"/>
    </row>
    <row r="8" spans="1:11" s="12" customFormat="1" ht="15" customHeight="1">
      <c r="A8" s="85"/>
      <c r="B8" s="498" t="s">
        <v>208</v>
      </c>
      <c r="C8" s="498"/>
      <c r="D8" s="498"/>
      <c r="E8" s="498"/>
      <c r="F8" s="498"/>
      <c r="G8" s="498"/>
      <c r="H8" s="498"/>
      <c r="I8" s="498"/>
      <c r="J8" s="86"/>
    </row>
    <row r="9" spans="1:11" s="12" customFormat="1" ht="15" customHeight="1">
      <c r="A9" s="238"/>
      <c r="B9" s="498"/>
      <c r="C9" s="498"/>
      <c r="D9" s="498"/>
      <c r="E9" s="498"/>
      <c r="F9" s="498"/>
      <c r="G9" s="498"/>
      <c r="H9" s="498"/>
      <c r="I9" s="498"/>
      <c r="J9" s="86"/>
    </row>
    <row r="10" spans="1:11" s="12" customFormat="1" ht="7.5" customHeight="1">
      <c r="A10" s="85"/>
      <c r="B10" s="229"/>
      <c r="C10" s="229"/>
      <c r="D10" s="229"/>
      <c r="E10" s="229"/>
      <c r="F10" s="229"/>
      <c r="G10" s="229"/>
      <c r="H10" s="229"/>
      <c r="I10" s="229"/>
      <c r="J10" s="86"/>
    </row>
    <row r="11" spans="1:11" s="12" customFormat="1" ht="15" customHeight="1">
      <c r="A11" s="85"/>
      <c r="B11" s="275" t="s">
        <v>209</v>
      </c>
      <c r="C11" s="131"/>
      <c r="D11" s="131"/>
      <c r="E11" s="131"/>
      <c r="F11" s="131"/>
      <c r="G11" s="131"/>
      <c r="H11" s="131"/>
      <c r="I11" s="131"/>
      <c r="J11" s="86"/>
    </row>
    <row r="12" spans="1:11" s="12" customFormat="1" ht="17.45" customHeight="1">
      <c r="A12" s="85"/>
      <c r="B12" s="499" t="s">
        <v>210</v>
      </c>
      <c r="C12" s="499"/>
      <c r="D12" s="499"/>
      <c r="E12" s="499"/>
      <c r="F12" s="499"/>
      <c r="G12" s="499"/>
      <c r="H12" s="499"/>
      <c r="I12" s="499"/>
      <c r="J12" s="86"/>
    </row>
    <row r="13" spans="1:11" s="12" customFormat="1" ht="17.45" customHeight="1">
      <c r="A13" s="85"/>
      <c r="B13" s="499"/>
      <c r="C13" s="499"/>
      <c r="D13" s="499"/>
      <c r="E13" s="499"/>
      <c r="F13" s="499"/>
      <c r="G13" s="499"/>
      <c r="H13" s="499"/>
      <c r="I13" s="499"/>
      <c r="J13" s="86"/>
    </row>
    <row r="14" spans="1:11" s="12" customFormat="1" ht="17.45" customHeight="1">
      <c r="A14" s="85"/>
      <c r="B14" s="499"/>
      <c r="C14" s="499"/>
      <c r="D14" s="499"/>
      <c r="E14" s="499"/>
      <c r="F14" s="499"/>
      <c r="G14" s="499"/>
      <c r="H14" s="499"/>
      <c r="I14" s="499"/>
      <c r="J14" s="86"/>
    </row>
    <row r="15" spans="1:11" s="12" customFormat="1" ht="24.75" customHeight="1">
      <c r="A15" s="85"/>
      <c r="B15" s="499"/>
      <c r="C15" s="499"/>
      <c r="D15" s="499"/>
      <c r="E15" s="499"/>
      <c r="F15" s="499"/>
      <c r="G15" s="499"/>
      <c r="H15" s="499"/>
      <c r="I15" s="499"/>
      <c r="J15" s="86"/>
    </row>
    <row r="16" spans="1:11" s="12" customFormat="1" ht="15" customHeight="1">
      <c r="A16" s="85"/>
      <c r="B16" s="309"/>
      <c r="C16" s="309"/>
      <c r="D16" s="309"/>
      <c r="E16" s="309"/>
      <c r="F16" s="309"/>
      <c r="G16" s="309"/>
      <c r="H16" s="309"/>
      <c r="I16" s="309"/>
      <c r="J16" s="86"/>
    </row>
    <row r="17" spans="1:13" s="12" customFormat="1" ht="15" customHeight="1">
      <c r="A17" s="245"/>
      <c r="B17" s="250"/>
      <c r="C17" s="250"/>
      <c r="D17" s="250"/>
      <c r="G17" s="25"/>
      <c r="H17" s="25"/>
      <c r="I17" s="25"/>
      <c r="J17" s="86"/>
    </row>
    <row r="18" spans="1:13" s="12" customFormat="1" ht="15" customHeight="1">
      <c r="A18" s="85"/>
      <c r="B18" s="25"/>
      <c r="C18" s="25"/>
      <c r="D18" s="25"/>
      <c r="E18" s="25"/>
      <c r="F18" s="25"/>
      <c r="G18" s="282"/>
      <c r="H18" s="282"/>
      <c r="I18" s="25"/>
      <c r="J18" s="86"/>
    </row>
    <row r="19" spans="1:13" s="12" customFormat="1" ht="17.25" customHeight="1">
      <c r="A19" s="85"/>
      <c r="B19" s="27" t="s">
        <v>248</v>
      </c>
      <c r="C19" s="25"/>
      <c r="D19" s="25"/>
      <c r="E19" s="25"/>
      <c r="F19" s="132" t="s">
        <v>168</v>
      </c>
      <c r="G19" s="312"/>
      <c r="H19" s="118" t="s">
        <v>147</v>
      </c>
      <c r="I19" s="505" t="s">
        <v>52</v>
      </c>
      <c r="J19" s="506"/>
      <c r="M19" s="25"/>
    </row>
    <row r="20" spans="1:13" s="12" customFormat="1" ht="7.5" customHeight="1">
      <c r="A20" s="85"/>
      <c r="B20" s="241"/>
      <c r="C20" s="25"/>
      <c r="D20" s="25"/>
      <c r="E20" s="25"/>
      <c r="F20" s="131"/>
      <c r="G20" s="281"/>
      <c r="H20" s="221"/>
      <c r="I20" s="221"/>
      <c r="J20" s="251"/>
      <c r="M20" s="211"/>
    </row>
    <row r="21" spans="1:13" s="12" customFormat="1" ht="30" customHeight="1">
      <c r="A21" s="85"/>
      <c r="B21" s="25" t="s">
        <v>169</v>
      </c>
      <c r="C21" s="25"/>
      <c r="D21" s="25"/>
      <c r="E21" s="33"/>
      <c r="F21" s="132" t="s">
        <v>170</v>
      </c>
      <c r="G21" s="313"/>
      <c r="H21" s="118" t="s">
        <v>147</v>
      </c>
      <c r="I21" s="505" t="s">
        <v>52</v>
      </c>
      <c r="J21" s="506"/>
    </row>
    <row r="22" spans="1:13" ht="7.5" customHeight="1" thickBot="1">
      <c r="A22" s="115"/>
      <c r="B22" s="282"/>
      <c r="C22" s="26"/>
      <c r="D22" s="282"/>
      <c r="E22" s="26"/>
      <c r="F22" s="286"/>
      <c r="G22" s="242"/>
      <c r="H22" s="282"/>
      <c r="I22" s="282"/>
      <c r="J22" s="86"/>
    </row>
    <row r="23" spans="1:13" ht="17.25" customHeight="1" thickBot="1">
      <c r="A23" s="115"/>
      <c r="B23" s="501" t="s">
        <v>194</v>
      </c>
      <c r="C23" s="502"/>
      <c r="D23" s="502"/>
      <c r="E23" s="502"/>
      <c r="F23" s="132" t="s">
        <v>171</v>
      </c>
      <c r="G23" s="248" t="str">
        <f>IF(OR(G21="",G19=""),"",(G19/G21)*100-100)</f>
        <v/>
      </c>
      <c r="H23" s="308" t="s">
        <v>172</v>
      </c>
      <c r="I23" s="308"/>
      <c r="J23" s="243"/>
    </row>
    <row r="24" spans="1:13" ht="15" customHeight="1">
      <c r="A24" s="115"/>
      <c r="B24" s="502"/>
      <c r="C24" s="502"/>
      <c r="D24" s="502"/>
      <c r="E24" s="502"/>
      <c r="F24" s="132"/>
      <c r="G24" s="254"/>
      <c r="H24" s="254"/>
      <c r="I24" s="308"/>
      <c r="J24" s="243"/>
    </row>
    <row r="25" spans="1:13" ht="16.5" customHeight="1">
      <c r="A25" s="115"/>
      <c r="B25" s="500" t="s">
        <v>176</v>
      </c>
      <c r="C25" s="500"/>
      <c r="D25" s="239">
        <f>IF(I3="誘導加熱式",10,5)</f>
        <v>5</v>
      </c>
      <c r="E25" s="240">
        <f>IF(I3="誘導加熱式",-10,-10)</f>
        <v>-10</v>
      </c>
      <c r="F25" s="286"/>
      <c r="G25" s="244"/>
      <c r="H25" s="244"/>
      <c r="I25" s="308"/>
      <c r="J25" s="243"/>
    </row>
    <row r="26" spans="1:13" ht="9" customHeight="1">
      <c r="A26" s="115"/>
      <c r="B26" s="283"/>
      <c r="C26" s="283"/>
      <c r="D26" s="239"/>
      <c r="E26" s="240"/>
      <c r="F26" s="286"/>
      <c r="G26" s="244"/>
      <c r="H26" s="244"/>
      <c r="I26" s="308"/>
      <c r="J26" s="243"/>
    </row>
    <row r="27" spans="1:13" ht="15.75" customHeight="1">
      <c r="A27" s="115"/>
      <c r="B27" s="25"/>
      <c r="C27" s="282"/>
      <c r="D27" s="282"/>
      <c r="E27" s="26"/>
      <c r="F27" s="282"/>
      <c r="G27" s="286"/>
      <c r="H27" s="242"/>
      <c r="I27" s="282"/>
      <c r="J27" s="86"/>
    </row>
    <row r="28" spans="1:13" ht="15" customHeight="1">
      <c r="A28" s="115"/>
      <c r="B28" s="308" t="s">
        <v>37</v>
      </c>
      <c r="C28" s="282"/>
      <c r="D28" s="282"/>
      <c r="E28" s="282"/>
      <c r="F28" s="282"/>
      <c r="G28" s="282"/>
      <c r="H28" s="282"/>
      <c r="I28" s="25"/>
      <c r="J28" s="86"/>
    </row>
    <row r="29" spans="1:13" ht="15" customHeight="1">
      <c r="A29" s="115"/>
      <c r="B29" s="25"/>
      <c r="C29" s="282"/>
      <c r="D29" s="282"/>
      <c r="E29" s="282"/>
      <c r="F29" s="282"/>
      <c r="G29" s="282"/>
      <c r="H29" s="282"/>
      <c r="I29" s="25"/>
      <c r="J29" s="86"/>
    </row>
    <row r="30" spans="1:13" ht="15" customHeight="1">
      <c r="A30" s="115"/>
      <c r="B30" s="25"/>
      <c r="C30" s="282"/>
      <c r="D30" s="282"/>
      <c r="E30" s="282"/>
      <c r="F30" s="282"/>
      <c r="G30" s="282"/>
      <c r="H30" s="282"/>
      <c r="I30" s="25"/>
      <c r="J30" s="86"/>
    </row>
    <row r="31" spans="1:13" ht="15" customHeight="1">
      <c r="A31" s="115"/>
      <c r="B31" s="25"/>
      <c r="C31" s="282"/>
      <c r="D31" s="282"/>
      <c r="E31" s="282"/>
      <c r="F31" s="282"/>
      <c r="G31" s="282"/>
      <c r="H31" s="282"/>
      <c r="I31" s="25"/>
      <c r="J31" s="86"/>
    </row>
    <row r="32" spans="1:13" ht="15" customHeight="1">
      <c r="A32" s="115"/>
      <c r="B32" s="25"/>
      <c r="C32" s="282"/>
      <c r="D32" s="282"/>
      <c r="E32" s="282"/>
      <c r="F32" s="282"/>
      <c r="G32" s="282"/>
      <c r="H32" s="282"/>
      <c r="I32" s="25"/>
      <c r="J32" s="86"/>
    </row>
    <row r="33" spans="1:19" ht="15" customHeight="1">
      <c r="A33" s="115"/>
      <c r="B33" s="25"/>
      <c r="C33" s="282"/>
      <c r="D33" s="282"/>
      <c r="E33" s="282"/>
      <c r="F33" s="282"/>
      <c r="G33" s="282"/>
      <c r="H33" s="282"/>
      <c r="I33" s="25"/>
      <c r="J33" s="86"/>
      <c r="S33" s="211"/>
    </row>
    <row r="34" spans="1:19" ht="15" customHeight="1">
      <c r="A34" s="115"/>
      <c r="B34" s="25"/>
      <c r="C34" s="282"/>
      <c r="D34" s="282"/>
      <c r="E34" s="282"/>
      <c r="F34" s="282"/>
      <c r="G34" s="282"/>
      <c r="H34" s="282"/>
      <c r="I34" s="25"/>
      <c r="J34" s="86"/>
    </row>
    <row r="35" spans="1:19" ht="15" customHeight="1">
      <c r="A35" s="115"/>
      <c r="B35" s="25"/>
      <c r="C35" s="282"/>
      <c r="D35" s="282"/>
      <c r="E35" s="282"/>
      <c r="F35" s="282"/>
      <c r="G35" s="282"/>
      <c r="H35" s="282"/>
      <c r="I35" s="25"/>
      <c r="J35" s="86"/>
    </row>
    <row r="36" spans="1:19" ht="15" customHeight="1">
      <c r="A36" s="115"/>
      <c r="B36" s="25"/>
      <c r="C36" s="25"/>
      <c r="D36" s="25"/>
      <c r="E36" s="25"/>
      <c r="F36" s="25"/>
      <c r="G36" s="25"/>
      <c r="H36" s="25"/>
      <c r="I36" s="25"/>
      <c r="J36" s="86"/>
    </row>
    <row r="37" spans="1:19" ht="15" customHeight="1">
      <c r="A37" s="115"/>
      <c r="B37" s="25"/>
      <c r="C37" s="25"/>
      <c r="D37" s="25"/>
      <c r="E37" s="25"/>
      <c r="F37" s="25"/>
      <c r="G37" s="25"/>
      <c r="H37" s="25"/>
      <c r="I37" s="25"/>
      <c r="J37" s="86"/>
    </row>
    <row r="38" spans="1:19" ht="15" customHeight="1">
      <c r="A38" s="115"/>
      <c r="B38" s="25"/>
      <c r="C38" s="26"/>
      <c r="D38" s="25"/>
      <c r="E38" s="25"/>
      <c r="F38" s="25"/>
      <c r="G38" s="25"/>
      <c r="H38" s="25"/>
      <c r="I38" s="25"/>
      <c r="J38" s="86"/>
    </row>
    <row r="39" spans="1:19" ht="12" customHeight="1">
      <c r="A39" s="115"/>
      <c r="B39" s="25"/>
      <c r="C39" s="26"/>
      <c r="D39" s="25"/>
      <c r="E39" s="25"/>
      <c r="F39" s="25"/>
      <c r="G39" s="25"/>
      <c r="H39" s="25"/>
      <c r="I39" s="25"/>
      <c r="J39" s="86"/>
    </row>
    <row r="40" spans="1:19" ht="12" customHeight="1">
      <c r="A40" s="115"/>
      <c r="B40" s="308" t="s">
        <v>173</v>
      </c>
      <c r="C40" s="26"/>
      <c r="D40" s="25"/>
      <c r="E40" s="25"/>
      <c r="F40" s="25"/>
      <c r="G40" s="25"/>
      <c r="H40" s="25"/>
      <c r="I40" s="25"/>
      <c r="J40" s="86"/>
    </row>
    <row r="41" spans="1:19" ht="6.75" customHeight="1">
      <c r="A41" s="115"/>
      <c r="B41" s="26"/>
      <c r="C41" s="25"/>
      <c r="D41" s="25"/>
      <c r="E41" s="25"/>
      <c r="F41" s="25"/>
      <c r="G41" s="25"/>
      <c r="H41" s="25"/>
      <c r="I41" s="25"/>
      <c r="J41" s="86"/>
    </row>
    <row r="42" spans="1:19" ht="15" customHeight="1">
      <c r="A42" s="115"/>
      <c r="B42" s="25"/>
      <c r="C42" s="25"/>
      <c r="D42" s="25"/>
      <c r="E42" s="25"/>
      <c r="F42" s="262" t="s">
        <v>191</v>
      </c>
      <c r="G42" s="286"/>
      <c r="H42" s="25"/>
      <c r="I42" s="25"/>
      <c r="J42" s="86"/>
    </row>
    <row r="43" spans="1:19" ht="15" customHeight="1">
      <c r="A43" s="115"/>
      <c r="B43" s="25"/>
      <c r="C43" s="25"/>
      <c r="D43" s="25"/>
      <c r="E43" s="25"/>
      <c r="F43" s="25"/>
      <c r="G43" s="25"/>
      <c r="H43" s="25"/>
      <c r="I43" s="25"/>
      <c r="J43" s="86"/>
    </row>
    <row r="44" spans="1:19" ht="15" customHeight="1">
      <c r="A44" s="115"/>
      <c r="B44" s="25"/>
      <c r="C44" s="25"/>
      <c r="D44" s="25"/>
      <c r="E44" s="25"/>
      <c r="F44" s="25"/>
      <c r="G44" s="25"/>
      <c r="H44" s="25"/>
      <c r="I44" s="25"/>
      <c r="J44" s="86"/>
    </row>
    <row r="45" spans="1:19" ht="15" customHeight="1">
      <c r="A45" s="115"/>
      <c r="B45" s="25"/>
      <c r="C45" s="25"/>
      <c r="D45" s="25"/>
      <c r="E45" s="25"/>
      <c r="F45" s="25"/>
      <c r="G45" s="25"/>
      <c r="H45" s="25"/>
      <c r="I45" s="25"/>
      <c r="J45" s="86"/>
    </row>
    <row r="46" spans="1:19" ht="15" customHeight="1">
      <c r="A46" s="115"/>
      <c r="B46" s="25"/>
      <c r="C46" s="25"/>
      <c r="D46" s="25"/>
      <c r="E46" s="25"/>
      <c r="F46" s="25"/>
      <c r="G46" s="25"/>
      <c r="H46" s="25"/>
      <c r="I46" s="25"/>
      <c r="J46" s="86"/>
    </row>
    <row r="47" spans="1:19" ht="15" customHeight="1">
      <c r="A47" s="115"/>
      <c r="B47" s="25"/>
      <c r="C47" s="25"/>
      <c r="D47" s="25"/>
      <c r="E47" s="25"/>
      <c r="F47" s="25"/>
      <c r="G47" s="25"/>
      <c r="H47" s="25"/>
      <c r="I47" s="25"/>
      <c r="J47" s="86"/>
    </row>
    <row r="48" spans="1:19" ht="15" customHeight="1">
      <c r="A48" s="115"/>
      <c r="B48" s="25"/>
      <c r="C48" s="25"/>
      <c r="D48" s="25"/>
      <c r="E48" s="25"/>
      <c r="F48" s="25"/>
      <c r="G48" s="25"/>
      <c r="H48" s="25"/>
      <c r="I48" s="25"/>
      <c r="J48" s="86"/>
    </row>
    <row r="49" spans="1:10" ht="15" customHeight="1">
      <c r="A49" s="115"/>
      <c r="B49" s="25"/>
      <c r="C49" s="25"/>
      <c r="D49" s="25"/>
      <c r="E49" s="25"/>
      <c r="F49" s="25"/>
      <c r="G49" s="25"/>
      <c r="H49" s="25"/>
      <c r="I49" s="25"/>
      <c r="J49" s="86"/>
    </row>
    <row r="50" spans="1:10" ht="15" customHeight="1">
      <c r="A50" s="115"/>
      <c r="B50" s="25"/>
      <c r="C50" s="25"/>
      <c r="D50" s="25"/>
      <c r="E50" s="25"/>
      <c r="F50" s="25"/>
      <c r="G50" s="25"/>
      <c r="H50" s="25"/>
      <c r="I50" s="25"/>
      <c r="J50" s="86"/>
    </row>
    <row r="51" spans="1:10" ht="15" customHeight="1">
      <c r="A51" s="115"/>
      <c r="B51" s="25"/>
      <c r="C51" s="25"/>
      <c r="D51" s="25"/>
      <c r="E51" s="25"/>
      <c r="F51" s="25"/>
      <c r="G51" s="25"/>
      <c r="H51" s="25"/>
      <c r="I51" s="25"/>
      <c r="J51" s="86"/>
    </row>
    <row r="52" spans="1:10" s="12" customFormat="1" ht="23.45" customHeight="1" thickBot="1">
      <c r="A52" s="147"/>
      <c r="B52" s="111"/>
      <c r="C52" s="111"/>
      <c r="D52" s="111"/>
      <c r="E52" s="111"/>
      <c r="F52" s="111"/>
      <c r="G52" s="111"/>
      <c r="H52" s="111"/>
      <c r="I52" s="111"/>
      <c r="J52" s="153"/>
    </row>
    <row r="53" spans="1:10" ht="8.4499999999999993" customHeight="1">
      <c r="A53" s="26"/>
      <c r="B53" s="26"/>
      <c r="C53" s="26"/>
      <c r="D53" s="26"/>
      <c r="E53" s="26"/>
      <c r="F53" s="26"/>
      <c r="G53" s="26"/>
      <c r="H53" s="26"/>
      <c r="I53" s="26"/>
      <c r="J53" s="26"/>
    </row>
  </sheetData>
  <sheetProtection password="89E8" sheet="1" objects="1" scenarios="1" selectLockedCells="1"/>
  <mergeCells count="13">
    <mergeCell ref="B8:I9"/>
    <mergeCell ref="B12:I15"/>
    <mergeCell ref="B25:C25"/>
    <mergeCell ref="B23:E24"/>
    <mergeCell ref="I5:J5"/>
    <mergeCell ref="I19:J19"/>
    <mergeCell ref="I21:J21"/>
    <mergeCell ref="B5:C5"/>
    <mergeCell ref="A2:J2"/>
    <mergeCell ref="B3:H3"/>
    <mergeCell ref="I3:J3"/>
    <mergeCell ref="B4:E4"/>
    <mergeCell ref="G4:J4"/>
  </mergeCells>
  <phoneticPr fontId="3"/>
  <conditionalFormatting sqref="H24">
    <cfRule type="expression" dxfId="8" priority="3" stopIfTrue="1">
      <formula>OR(+$H$23&gt;$D$25,$H$23&lt;$E$25)</formula>
    </cfRule>
  </conditionalFormatting>
  <conditionalFormatting sqref="G23:G24">
    <cfRule type="expression" dxfId="7" priority="4" stopIfTrue="1">
      <formula>OR(+$G$23&gt;$D$25,$G$23&lt;$E$25)</formula>
    </cfRule>
  </conditionalFormatting>
  <pageMargins left="0.78740157480314965" right="0.51181102362204722" top="0.78740157480314965" bottom="0.39370078740157483" header="0.19685039370078741" footer="0.19685039370078741"/>
  <pageSetup paperSize="9" orientation="portrait" r:id="rId1"/>
  <headerFooter alignWithMargins="0"/>
  <rowBreaks count="1" manualBreakCount="1">
    <brk id="5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view="pageBreakPreview" zoomScaleNormal="106" zoomScaleSheetLayoutView="100" zoomScalePageLayoutView="160" workbookViewId="0">
      <selection activeCell="D5" sqref="D5:F5"/>
    </sheetView>
  </sheetViews>
  <sheetFormatPr defaultRowHeight="13.5"/>
  <cols>
    <col min="1" max="1" width="10.375" style="11" customWidth="1"/>
    <col min="2" max="2" width="3.5" style="11" customWidth="1"/>
    <col min="3" max="3" width="2.5" style="11" customWidth="1"/>
    <col min="4" max="4" width="9.125" style="11" customWidth="1"/>
    <col min="5" max="5" width="13.5" style="11" customWidth="1"/>
    <col min="6" max="6" width="6.25" style="11" customWidth="1"/>
    <col min="7" max="7" width="11.5" style="11" customWidth="1"/>
    <col min="8" max="8" width="5.25" style="11" customWidth="1"/>
    <col min="9" max="12" width="4.125" style="11" customWidth="1"/>
    <col min="13" max="13" width="4.75" style="11" customWidth="1"/>
    <col min="14" max="14" width="2.875" style="11" customWidth="1"/>
    <col min="15" max="15" width="3" style="11" customWidth="1"/>
    <col min="16" max="16" width="5.625" style="11" customWidth="1"/>
    <col min="17" max="16384" width="9" style="11"/>
  </cols>
  <sheetData>
    <row r="1" spans="1:17" ht="15" customHeight="1" thickBot="1"/>
    <row r="2" spans="1:17" s="12" customFormat="1" ht="19.5" customHeight="1" thickBot="1">
      <c r="A2" s="473" t="str">
        <f>+表紙!A2</f>
        <v>業務用厨房熱機器等性能測定結果　【電気機器】</v>
      </c>
      <c r="B2" s="474"/>
      <c r="C2" s="474"/>
      <c r="D2" s="474"/>
      <c r="E2" s="474"/>
      <c r="F2" s="474"/>
      <c r="G2" s="474"/>
      <c r="H2" s="474"/>
      <c r="I2" s="474"/>
      <c r="J2" s="474"/>
      <c r="K2" s="474"/>
      <c r="L2" s="474"/>
      <c r="M2" s="474"/>
      <c r="N2" s="474"/>
      <c r="O2" s="475"/>
    </row>
    <row r="3" spans="1:17" s="12" customFormat="1" ht="28.5" customHeight="1" thickTop="1">
      <c r="A3" s="13" t="s">
        <v>259</v>
      </c>
      <c r="B3" s="484" t="s">
        <v>167</v>
      </c>
      <c r="C3" s="485"/>
      <c r="D3" s="485"/>
      <c r="E3" s="485"/>
      <c r="F3" s="485"/>
      <c r="G3" s="485"/>
      <c r="H3" s="485"/>
      <c r="I3" s="485"/>
      <c r="J3" s="485"/>
      <c r="K3" s="485"/>
      <c r="L3" s="485"/>
      <c r="M3" s="476" t="str">
        <f>IF(+表紙!$H$11="選択してください","",+表紙!$H$11)</f>
        <v/>
      </c>
      <c r="N3" s="533"/>
      <c r="O3" s="477"/>
      <c r="Q3" s="14"/>
    </row>
    <row r="4" spans="1:17" s="12" customFormat="1" ht="20.100000000000001" customHeight="1" thickBot="1">
      <c r="A4" s="15" t="s">
        <v>0</v>
      </c>
      <c r="B4" s="534" t="str">
        <f>IF(表紙!$B$6=0,"",表紙!$B$6)</f>
        <v/>
      </c>
      <c r="C4" s="535"/>
      <c r="D4" s="535"/>
      <c r="E4" s="535"/>
      <c r="F4" s="535"/>
      <c r="G4" s="536"/>
      <c r="H4" s="491" t="s">
        <v>1</v>
      </c>
      <c r="I4" s="492"/>
      <c r="J4" s="537" t="str">
        <f>IF(表紙!$G$5=0,"",表紙!$G$5)</f>
        <v/>
      </c>
      <c r="K4" s="538"/>
      <c r="L4" s="538"/>
      <c r="M4" s="538"/>
      <c r="N4" s="538"/>
      <c r="O4" s="539"/>
    </row>
    <row r="5" spans="1:17" s="12" customFormat="1" ht="15" customHeight="1">
      <c r="A5" s="16" t="s">
        <v>32</v>
      </c>
      <c r="B5" s="509" t="s">
        <v>33</v>
      </c>
      <c r="C5" s="510"/>
      <c r="D5" s="541"/>
      <c r="E5" s="542"/>
      <c r="F5" s="543"/>
      <c r="G5" s="346" t="s">
        <v>34</v>
      </c>
      <c r="H5" s="546"/>
      <c r="I5" s="547"/>
      <c r="J5" s="509" t="s">
        <v>22</v>
      </c>
      <c r="K5" s="510"/>
      <c r="L5" s="288"/>
      <c r="M5" s="513" t="s">
        <v>122</v>
      </c>
      <c r="N5" s="548"/>
      <c r="O5" s="549"/>
    </row>
    <row r="6" spans="1:17" s="12" customFormat="1" ht="15" customHeight="1" thickBot="1">
      <c r="A6" s="77" t="s">
        <v>35</v>
      </c>
      <c r="B6" s="511"/>
      <c r="C6" s="512"/>
      <c r="D6" s="544"/>
      <c r="E6" s="545"/>
      <c r="F6" s="545"/>
      <c r="G6" s="431"/>
      <c r="H6" s="515"/>
      <c r="I6" s="516"/>
      <c r="J6" s="511"/>
      <c r="K6" s="512"/>
      <c r="L6" s="284"/>
      <c r="M6" s="514"/>
      <c r="N6" s="550"/>
      <c r="O6" s="551"/>
    </row>
    <row r="7" spans="1:17" s="12" customFormat="1" ht="15" customHeight="1">
      <c r="A7" s="218"/>
      <c r="B7" s="25"/>
      <c r="C7" s="25"/>
      <c r="D7" s="25"/>
      <c r="E7" s="25"/>
      <c r="F7" s="25"/>
      <c r="G7" s="25"/>
      <c r="H7" s="25"/>
      <c r="I7" s="25"/>
      <c r="J7" s="25"/>
      <c r="K7" s="25"/>
      <c r="L7" s="25"/>
      <c r="M7" s="25"/>
      <c r="N7" s="25"/>
      <c r="O7" s="86"/>
    </row>
    <row r="8" spans="1:17" s="12" customFormat="1" ht="16.149999999999999" customHeight="1">
      <c r="A8" s="207"/>
      <c r="B8" s="25"/>
      <c r="C8" s="490" t="s">
        <v>249</v>
      </c>
      <c r="D8" s="490"/>
      <c r="E8" s="490"/>
      <c r="F8" s="490"/>
      <c r="G8" s="490"/>
      <c r="H8" s="490"/>
      <c r="I8" s="490"/>
      <c r="J8" s="490"/>
      <c r="K8" s="490"/>
      <c r="L8" s="490"/>
      <c r="M8" s="490"/>
      <c r="N8" s="305"/>
      <c r="O8" s="208"/>
    </row>
    <row r="9" spans="1:17" s="12" customFormat="1" ht="16.149999999999999" customHeight="1">
      <c r="A9" s="207"/>
      <c r="B9" s="25"/>
      <c r="C9" s="490"/>
      <c r="D9" s="490"/>
      <c r="E9" s="490"/>
      <c r="F9" s="490"/>
      <c r="G9" s="490"/>
      <c r="H9" s="490"/>
      <c r="I9" s="490"/>
      <c r="J9" s="490"/>
      <c r="K9" s="490"/>
      <c r="L9" s="490"/>
      <c r="M9" s="490"/>
      <c r="N9" s="305"/>
      <c r="O9" s="208"/>
    </row>
    <row r="10" spans="1:17" s="12" customFormat="1" ht="16.149999999999999" customHeight="1">
      <c r="A10" s="207"/>
      <c r="B10" s="25"/>
      <c r="C10" s="490"/>
      <c r="D10" s="490"/>
      <c r="E10" s="490"/>
      <c r="F10" s="490"/>
      <c r="G10" s="490"/>
      <c r="H10" s="490"/>
      <c r="I10" s="490"/>
      <c r="J10" s="490"/>
      <c r="K10" s="490"/>
      <c r="L10" s="490"/>
      <c r="M10" s="490"/>
      <c r="N10" s="305"/>
      <c r="O10" s="208"/>
    </row>
    <row r="11" spans="1:17" s="12" customFormat="1" ht="16.149999999999999" customHeight="1">
      <c r="A11" s="207"/>
      <c r="B11" s="308"/>
      <c r="C11" s="490"/>
      <c r="D11" s="490"/>
      <c r="E11" s="490"/>
      <c r="F11" s="490"/>
      <c r="G11" s="490"/>
      <c r="H11" s="490"/>
      <c r="I11" s="490"/>
      <c r="J11" s="490"/>
      <c r="K11" s="490"/>
      <c r="L11" s="490"/>
      <c r="M11" s="490"/>
      <c r="N11" s="305"/>
      <c r="O11" s="208"/>
    </row>
    <row r="12" spans="1:17" s="12" customFormat="1" ht="16.149999999999999" customHeight="1">
      <c r="A12" s="207"/>
      <c r="B12" s="308"/>
      <c r="C12" s="490"/>
      <c r="D12" s="490"/>
      <c r="E12" s="490"/>
      <c r="F12" s="490"/>
      <c r="G12" s="490"/>
      <c r="H12" s="490"/>
      <c r="I12" s="490"/>
      <c r="J12" s="490"/>
      <c r="K12" s="490"/>
      <c r="L12" s="490"/>
      <c r="M12" s="490"/>
      <c r="N12" s="305"/>
      <c r="O12" s="208"/>
    </row>
    <row r="13" spans="1:17" s="12" customFormat="1" ht="16.149999999999999" customHeight="1">
      <c r="A13" s="207"/>
      <c r="B13" s="308"/>
      <c r="C13" s="490"/>
      <c r="D13" s="490"/>
      <c r="E13" s="490"/>
      <c r="F13" s="490"/>
      <c r="G13" s="490"/>
      <c r="H13" s="490"/>
      <c r="I13" s="490"/>
      <c r="J13" s="490"/>
      <c r="K13" s="490"/>
      <c r="L13" s="490"/>
      <c r="M13" s="490"/>
      <c r="N13" s="305"/>
      <c r="O13" s="208"/>
    </row>
    <row r="14" spans="1:17" s="12" customFormat="1" ht="16.149999999999999" customHeight="1">
      <c r="A14" s="207"/>
      <c r="B14" s="308"/>
      <c r="C14" s="490"/>
      <c r="D14" s="490"/>
      <c r="E14" s="490"/>
      <c r="F14" s="490"/>
      <c r="G14" s="490"/>
      <c r="H14" s="490"/>
      <c r="I14" s="490"/>
      <c r="J14" s="490"/>
      <c r="K14" s="490"/>
      <c r="L14" s="490"/>
      <c r="M14" s="490"/>
      <c r="N14" s="305"/>
      <c r="O14" s="208"/>
    </row>
    <row r="15" spans="1:17" s="12" customFormat="1" ht="18" customHeight="1">
      <c r="A15" s="207"/>
      <c r="B15" s="308"/>
      <c r="C15" s="29"/>
      <c r="D15" s="29"/>
      <c r="E15" s="29"/>
      <c r="F15" s="29"/>
      <c r="G15" s="29"/>
      <c r="H15" s="29"/>
      <c r="I15" s="29"/>
      <c r="J15" s="29"/>
      <c r="K15" s="29"/>
      <c r="L15" s="29"/>
      <c r="M15" s="29"/>
      <c r="N15" s="305"/>
      <c r="O15" s="208"/>
    </row>
    <row r="16" spans="1:17" s="12" customFormat="1" ht="18" customHeight="1">
      <c r="A16" s="207"/>
      <c r="B16" s="308"/>
      <c r="C16" s="29"/>
      <c r="D16" s="29"/>
      <c r="E16" s="29"/>
      <c r="F16" s="29"/>
      <c r="G16" s="29"/>
      <c r="H16" s="25"/>
      <c r="I16" s="521" t="s">
        <v>220</v>
      </c>
      <c r="J16" s="521"/>
      <c r="K16" s="521" t="s">
        <v>213</v>
      </c>
      <c r="L16" s="521"/>
      <c r="M16" s="29"/>
      <c r="N16" s="29"/>
      <c r="O16" s="208"/>
    </row>
    <row r="17" spans="1:18" s="12" customFormat="1" ht="18" customHeight="1">
      <c r="A17" s="207"/>
      <c r="C17" s="219" t="s">
        <v>180</v>
      </c>
      <c r="D17" s="25"/>
      <c r="E17" s="25"/>
      <c r="F17" s="25"/>
      <c r="G17" s="25"/>
      <c r="H17" s="220" t="s">
        <v>43</v>
      </c>
      <c r="I17" s="529"/>
      <c r="J17" s="530"/>
      <c r="K17" s="529"/>
      <c r="L17" s="530"/>
      <c r="M17" s="118" t="s">
        <v>14</v>
      </c>
      <c r="N17" s="517" t="s">
        <v>79</v>
      </c>
      <c r="O17" s="518"/>
      <c r="R17" s="25"/>
    </row>
    <row r="18" spans="1:18" s="12" customFormat="1" ht="17.25" customHeight="1">
      <c r="A18" s="207"/>
      <c r="C18" s="119" t="s">
        <v>181</v>
      </c>
      <c r="D18" s="119"/>
      <c r="E18" s="119"/>
      <c r="F18" s="119"/>
      <c r="G18" s="119"/>
      <c r="H18" s="25"/>
      <c r="I18" s="25"/>
      <c r="J18" s="25"/>
      <c r="K18" s="25"/>
      <c r="L18" s="25"/>
      <c r="M18" s="118"/>
      <c r="N18" s="221"/>
      <c r="O18" s="222"/>
      <c r="R18" s="211"/>
    </row>
    <row r="19" spans="1:18" s="12" customFormat="1" ht="14.25" customHeight="1">
      <c r="A19" s="207"/>
      <c r="B19" s="540" t="s">
        <v>140</v>
      </c>
      <c r="C19" s="540"/>
      <c r="D19" s="540"/>
      <c r="E19" s="540"/>
      <c r="F19" s="540"/>
      <c r="G19" s="540"/>
      <c r="H19" s="121" t="s">
        <v>60</v>
      </c>
      <c r="I19" s="527"/>
      <c r="J19" s="528"/>
      <c r="K19" s="527"/>
      <c r="L19" s="528"/>
      <c r="M19" s="118" t="s">
        <v>93</v>
      </c>
      <c r="N19" s="517" t="s">
        <v>78</v>
      </c>
      <c r="O19" s="518"/>
    </row>
    <row r="20" spans="1:18" s="12" customFormat="1" ht="17.25" customHeight="1">
      <c r="A20" s="207"/>
      <c r="C20" s="119" t="s">
        <v>58</v>
      </c>
      <c r="D20" s="308"/>
      <c r="E20" s="282"/>
      <c r="F20" s="25"/>
      <c r="G20" s="25"/>
      <c r="H20" s="121" t="s">
        <v>59</v>
      </c>
      <c r="I20" s="527"/>
      <c r="J20" s="528"/>
      <c r="K20" s="527"/>
      <c r="L20" s="528"/>
      <c r="M20" s="118" t="s">
        <v>93</v>
      </c>
      <c r="N20" s="517" t="s">
        <v>78</v>
      </c>
      <c r="O20" s="518"/>
    </row>
    <row r="21" spans="1:18" s="12" customFormat="1" ht="7.5" customHeight="1" thickBot="1">
      <c r="A21" s="115"/>
      <c r="C21" s="38"/>
      <c r="D21" s="26"/>
      <c r="E21" s="26"/>
      <c r="F21" s="25"/>
      <c r="G21" s="25"/>
      <c r="H21" s="116"/>
      <c r="I21" s="223"/>
      <c r="J21" s="223"/>
      <c r="K21" s="223"/>
      <c r="L21" s="223"/>
      <c r="M21" s="118"/>
      <c r="N21" s="221"/>
      <c r="O21" s="222"/>
    </row>
    <row r="22" spans="1:18" ht="17.25" customHeight="1" thickBot="1">
      <c r="A22" s="115"/>
      <c r="C22" s="119" t="s">
        <v>94</v>
      </c>
      <c r="D22" s="282"/>
      <c r="E22" s="282"/>
      <c r="F22" s="26"/>
      <c r="G22" s="26"/>
      <c r="H22" s="121" t="s">
        <v>61</v>
      </c>
      <c r="I22" s="519" t="str">
        <f>IF(COUNT(I17,I19,I20)=3,I17*(180-25)/(I19-I20),"")</f>
        <v/>
      </c>
      <c r="J22" s="520"/>
      <c r="K22" s="519" t="str">
        <f>IF(COUNT(K17,K19,K20)=3,K17*(180-25)/(K19-K20),"")</f>
        <v/>
      </c>
      <c r="L22" s="520"/>
      <c r="M22" s="118" t="s">
        <v>80</v>
      </c>
      <c r="N22" s="517" t="s">
        <v>79</v>
      </c>
      <c r="O22" s="518"/>
    </row>
    <row r="23" spans="1:18" ht="7.5" customHeight="1" thickBot="1">
      <c r="A23" s="115"/>
      <c r="B23" s="26"/>
      <c r="C23" s="26"/>
      <c r="D23" s="26"/>
      <c r="E23" s="26"/>
      <c r="F23" s="26"/>
      <c r="G23" s="26"/>
      <c r="H23" s="26"/>
      <c r="I23" s="26"/>
      <c r="J23" s="26"/>
      <c r="K23" s="224"/>
      <c r="L23" s="225"/>
      <c r="M23" s="118"/>
      <c r="N23" s="221"/>
      <c r="O23" s="222"/>
    </row>
    <row r="24" spans="1:18" ht="30" customHeight="1" thickBot="1">
      <c r="A24" s="115"/>
      <c r="B24" s="26"/>
      <c r="C24" s="26"/>
      <c r="D24" s="26"/>
      <c r="E24" s="286"/>
      <c r="F24" s="226"/>
      <c r="G24" s="226"/>
      <c r="H24" s="26"/>
      <c r="I24" s="296"/>
      <c r="J24" s="296" t="s">
        <v>90</v>
      </c>
      <c r="K24" s="523" t="str">
        <f>IF(COUNTBLANK(I22:L22)=2,(I22+K22)/2,"")</f>
        <v/>
      </c>
      <c r="L24" s="524"/>
      <c r="M24" s="118" t="s">
        <v>80</v>
      </c>
      <c r="N24" s="517" t="s">
        <v>79</v>
      </c>
      <c r="O24" s="518"/>
    </row>
    <row r="25" spans="1:18" ht="7.5" customHeight="1" thickBot="1">
      <c r="A25" s="115"/>
      <c r="B25" s="26"/>
      <c r="C25" s="26"/>
      <c r="D25" s="26"/>
      <c r="E25" s="26"/>
      <c r="F25" s="26"/>
      <c r="G25" s="26"/>
      <c r="H25" s="26"/>
      <c r="I25" s="26"/>
      <c r="J25" s="26"/>
      <c r="K25" s="225"/>
      <c r="L25" s="225"/>
      <c r="M25" s="118"/>
      <c r="N25" s="221"/>
      <c r="O25" s="222"/>
    </row>
    <row r="26" spans="1:18" ht="15" customHeight="1" thickBot="1">
      <c r="A26" s="115"/>
      <c r="B26" s="26"/>
      <c r="C26" s="26"/>
      <c r="D26" s="26"/>
      <c r="E26" s="26"/>
      <c r="F26" s="26"/>
      <c r="G26" s="26"/>
      <c r="H26" s="26"/>
      <c r="I26" s="286"/>
      <c r="J26" s="286" t="s">
        <v>21</v>
      </c>
      <c r="K26" s="525" t="str">
        <f>IF(K24&lt;&gt;"",ABS(I22-K22)/K24,"")</f>
        <v/>
      </c>
      <c r="L26" s="526"/>
      <c r="M26" s="118"/>
      <c r="N26" s="221"/>
      <c r="O26" s="222"/>
    </row>
    <row r="27" spans="1:18" ht="15" customHeight="1">
      <c r="A27" s="115"/>
      <c r="B27" s="26"/>
      <c r="C27" s="26"/>
      <c r="D27" s="26"/>
      <c r="E27" s="26"/>
      <c r="F27" s="26"/>
      <c r="G27" s="26"/>
      <c r="H27" s="26"/>
      <c r="I27" s="286"/>
      <c r="J27" s="286"/>
      <c r="K27" s="285"/>
      <c r="L27" s="285"/>
      <c r="M27" s="118"/>
      <c r="N27" s="221"/>
      <c r="O27" s="222"/>
    </row>
    <row r="28" spans="1:18" s="12" customFormat="1" ht="22.5" customHeight="1">
      <c r="A28" s="115"/>
      <c r="B28" s="38" t="s">
        <v>91</v>
      </c>
      <c r="C28" s="25"/>
      <c r="D28" s="26"/>
      <c r="E28" s="26"/>
      <c r="F28" s="25"/>
      <c r="G28" s="25"/>
      <c r="H28" s="227" t="s">
        <v>154</v>
      </c>
      <c r="I28" s="531"/>
      <c r="J28" s="532"/>
      <c r="K28" s="531"/>
      <c r="L28" s="532"/>
      <c r="M28" s="118" t="s">
        <v>92</v>
      </c>
      <c r="N28" s="517" t="s">
        <v>52</v>
      </c>
      <c r="O28" s="518"/>
    </row>
    <row r="29" spans="1:18">
      <c r="A29" s="115"/>
      <c r="B29" s="26"/>
      <c r="C29" s="26"/>
      <c r="D29" s="26"/>
      <c r="E29" s="26"/>
      <c r="F29" s="26"/>
      <c r="G29" s="26"/>
      <c r="H29" s="26"/>
      <c r="I29" s="26"/>
      <c r="J29" s="286"/>
      <c r="K29" s="522"/>
      <c r="L29" s="522"/>
      <c r="M29" s="89"/>
      <c r="N29" s="89"/>
      <c r="O29" s="228"/>
    </row>
    <row r="30" spans="1:18">
      <c r="A30" s="115"/>
      <c r="B30" s="26"/>
      <c r="C30" s="26"/>
      <c r="D30" s="26"/>
      <c r="E30" s="26"/>
      <c r="F30" s="26"/>
      <c r="G30" s="26"/>
      <c r="H30" s="26"/>
      <c r="I30" s="26"/>
      <c r="J30" s="286"/>
      <c r="K30" s="285"/>
      <c r="L30" s="285"/>
      <c r="M30" s="89"/>
      <c r="N30" s="89"/>
      <c r="O30" s="228"/>
    </row>
    <row r="31" spans="1:18">
      <c r="A31" s="115"/>
      <c r="B31" s="26"/>
      <c r="C31" s="26"/>
      <c r="D31" s="26"/>
      <c r="E31" s="26"/>
      <c r="F31" s="26"/>
      <c r="G31" s="26"/>
      <c r="H31" s="26"/>
      <c r="I31" s="26"/>
      <c r="J31" s="286"/>
      <c r="K31" s="285"/>
      <c r="L31" s="285"/>
      <c r="M31" s="89"/>
      <c r="N31" s="89"/>
      <c r="O31" s="228"/>
    </row>
    <row r="32" spans="1:18">
      <c r="A32" s="115"/>
      <c r="B32" s="308" t="s">
        <v>37</v>
      </c>
      <c r="C32" s="26"/>
      <c r="D32" s="26"/>
      <c r="E32" s="26"/>
      <c r="F32" s="26"/>
      <c r="G32" s="26"/>
      <c r="H32" s="26"/>
      <c r="I32" s="26"/>
      <c r="J32" s="26"/>
      <c r="K32" s="26"/>
      <c r="L32" s="26"/>
      <c r="M32" s="26"/>
      <c r="N32" s="26"/>
      <c r="O32" s="154"/>
    </row>
    <row r="33" spans="1:15">
      <c r="A33" s="115"/>
      <c r="B33" s="26"/>
      <c r="C33" s="26"/>
      <c r="D33" s="26"/>
      <c r="E33" s="26"/>
      <c r="F33" s="26"/>
      <c r="G33" s="26"/>
      <c r="H33" s="26"/>
      <c r="I33" s="26"/>
      <c r="J33" s="26"/>
      <c r="K33" s="26"/>
      <c r="L33" s="26"/>
      <c r="M33" s="26"/>
      <c r="N33" s="26"/>
      <c r="O33" s="154"/>
    </row>
    <row r="34" spans="1:15">
      <c r="A34" s="115"/>
      <c r="B34" s="26"/>
      <c r="C34" s="26"/>
      <c r="D34" s="26"/>
      <c r="E34" s="26"/>
      <c r="F34" s="26"/>
      <c r="G34" s="26"/>
      <c r="H34" s="26"/>
      <c r="I34" s="26"/>
      <c r="J34" s="26"/>
      <c r="K34" s="26"/>
      <c r="L34" s="26"/>
      <c r="M34" s="26"/>
      <c r="N34" s="26"/>
      <c r="O34" s="154"/>
    </row>
    <row r="35" spans="1:15">
      <c r="A35" s="115"/>
      <c r="B35" s="26"/>
      <c r="C35" s="26"/>
      <c r="D35" s="26"/>
      <c r="E35" s="26"/>
      <c r="F35" s="26"/>
      <c r="G35" s="26"/>
      <c r="H35" s="26"/>
      <c r="I35" s="26"/>
      <c r="J35" s="26"/>
      <c r="K35" s="26"/>
      <c r="L35" s="26"/>
      <c r="M35" s="26"/>
      <c r="N35" s="26"/>
      <c r="O35" s="154"/>
    </row>
    <row r="36" spans="1:15">
      <c r="A36" s="115"/>
      <c r="B36" s="26"/>
      <c r="C36" s="26"/>
      <c r="D36" s="26"/>
      <c r="E36" s="26"/>
      <c r="F36" s="26"/>
      <c r="G36" s="26"/>
      <c r="H36" s="26"/>
      <c r="I36" s="26"/>
      <c r="J36" s="26"/>
      <c r="K36" s="26"/>
      <c r="L36" s="26"/>
      <c r="M36" s="26"/>
      <c r="N36" s="26"/>
      <c r="O36" s="154"/>
    </row>
    <row r="37" spans="1:15">
      <c r="A37" s="115"/>
      <c r="B37" s="26"/>
      <c r="C37" s="26"/>
      <c r="D37" s="26"/>
      <c r="E37" s="26"/>
      <c r="F37" s="26"/>
      <c r="G37" s="26"/>
      <c r="H37" s="26"/>
      <c r="I37" s="26"/>
      <c r="J37" s="26"/>
      <c r="K37" s="26"/>
      <c r="L37" s="26"/>
      <c r="M37" s="26"/>
      <c r="N37" s="26"/>
      <c r="O37" s="154"/>
    </row>
    <row r="38" spans="1:15">
      <c r="A38" s="115"/>
      <c r="B38" s="26"/>
      <c r="C38" s="26"/>
      <c r="D38" s="26"/>
      <c r="E38" s="26"/>
      <c r="F38" s="26"/>
      <c r="G38" s="26"/>
      <c r="H38" s="26"/>
      <c r="I38" s="26"/>
      <c r="J38" s="26"/>
      <c r="K38" s="26"/>
      <c r="L38" s="26"/>
      <c r="M38" s="26"/>
      <c r="N38" s="26"/>
      <c r="O38" s="154"/>
    </row>
    <row r="39" spans="1:15">
      <c r="A39" s="115"/>
      <c r="B39" s="26"/>
      <c r="C39" s="26"/>
      <c r="D39" s="26"/>
      <c r="E39" s="26"/>
      <c r="F39" s="26"/>
      <c r="G39" s="26"/>
      <c r="H39" s="26"/>
      <c r="I39" s="26"/>
      <c r="J39" s="26"/>
      <c r="K39" s="26"/>
      <c r="L39" s="26"/>
      <c r="M39" s="26"/>
      <c r="N39" s="26"/>
      <c r="O39" s="154"/>
    </row>
    <row r="40" spans="1:15">
      <c r="A40" s="115"/>
      <c r="B40" s="26"/>
      <c r="C40" s="26"/>
      <c r="D40" s="26"/>
      <c r="E40" s="26"/>
      <c r="F40" s="26"/>
      <c r="G40" s="26"/>
      <c r="H40" s="26"/>
      <c r="I40" s="26"/>
      <c r="J40" s="26"/>
      <c r="K40" s="26"/>
      <c r="L40" s="26"/>
      <c r="M40" s="26"/>
      <c r="N40" s="26"/>
      <c r="O40" s="154"/>
    </row>
    <row r="41" spans="1:15">
      <c r="A41" s="115"/>
      <c r="B41" s="26"/>
      <c r="C41" s="26"/>
      <c r="D41" s="26"/>
      <c r="E41" s="26"/>
      <c r="F41" s="26"/>
      <c r="G41" s="26"/>
      <c r="H41" s="26"/>
      <c r="I41" s="26"/>
      <c r="J41" s="26"/>
      <c r="K41" s="26"/>
      <c r="L41" s="26"/>
      <c r="M41" s="26"/>
      <c r="N41" s="26"/>
      <c r="O41" s="154"/>
    </row>
    <row r="42" spans="1:15">
      <c r="A42" s="115"/>
      <c r="B42" s="26"/>
      <c r="C42" s="26"/>
      <c r="D42" s="26"/>
      <c r="E42" s="26"/>
      <c r="F42" s="26"/>
      <c r="G42" s="26"/>
      <c r="H42" s="26"/>
      <c r="I42" s="26"/>
      <c r="J42" s="26"/>
      <c r="K42" s="26"/>
      <c r="L42" s="26"/>
      <c r="M42" s="26"/>
      <c r="N42" s="26"/>
      <c r="O42" s="154"/>
    </row>
    <row r="43" spans="1:15">
      <c r="A43" s="115"/>
      <c r="B43" s="26"/>
      <c r="C43" s="26"/>
      <c r="D43" s="26"/>
      <c r="E43" s="26"/>
      <c r="F43" s="26"/>
      <c r="G43" s="26"/>
      <c r="H43" s="26"/>
      <c r="I43" s="26"/>
      <c r="J43" s="26"/>
      <c r="K43" s="26"/>
      <c r="L43" s="26"/>
      <c r="M43" s="26"/>
      <c r="N43" s="26"/>
      <c r="O43" s="154"/>
    </row>
    <row r="44" spans="1:15" ht="21">
      <c r="A44" s="115"/>
      <c r="B44" s="26"/>
      <c r="C44" s="26"/>
      <c r="D44" s="26"/>
      <c r="E44" s="26"/>
      <c r="F44" s="262" t="s">
        <v>191</v>
      </c>
      <c r="G44" s="225"/>
      <c r="H44" s="26"/>
      <c r="I44" s="26"/>
      <c r="J44" s="26"/>
      <c r="K44" s="26"/>
      <c r="L44" s="26"/>
      <c r="M44" s="26"/>
      <c r="N44" s="26"/>
      <c r="O44" s="154"/>
    </row>
    <row r="45" spans="1:15">
      <c r="A45" s="115"/>
      <c r="B45" s="26"/>
      <c r="C45" s="26"/>
      <c r="D45" s="26"/>
      <c r="E45" s="26"/>
      <c r="F45" s="26"/>
      <c r="G45" s="26"/>
      <c r="H45" s="26"/>
      <c r="I45" s="26"/>
      <c r="J45" s="26"/>
      <c r="K45" s="26"/>
      <c r="L45" s="26"/>
      <c r="M45" s="26"/>
      <c r="N45" s="26"/>
      <c r="O45" s="154"/>
    </row>
    <row r="46" spans="1:15">
      <c r="A46" s="115"/>
      <c r="B46" s="26"/>
      <c r="C46" s="26"/>
      <c r="D46" s="26"/>
      <c r="E46" s="26"/>
      <c r="F46" s="26"/>
      <c r="G46" s="26"/>
      <c r="H46" s="26"/>
      <c r="I46" s="26"/>
      <c r="J46" s="26"/>
      <c r="K46" s="26"/>
      <c r="L46" s="26"/>
      <c r="M46" s="26"/>
      <c r="N46" s="26"/>
      <c r="O46" s="154"/>
    </row>
    <row r="47" spans="1:15">
      <c r="A47" s="115"/>
      <c r="B47" s="26"/>
      <c r="C47" s="26"/>
      <c r="D47" s="26"/>
      <c r="E47" s="26"/>
      <c r="F47" s="26"/>
      <c r="G47" s="26"/>
      <c r="H47" s="26"/>
      <c r="I47" s="26"/>
      <c r="J47" s="26"/>
      <c r="K47" s="26"/>
      <c r="L47" s="26"/>
      <c r="M47" s="26"/>
      <c r="N47" s="26"/>
      <c r="O47" s="154"/>
    </row>
    <row r="48" spans="1:15">
      <c r="A48" s="115"/>
      <c r="B48" s="26"/>
      <c r="C48" s="26"/>
      <c r="D48" s="26"/>
      <c r="E48" s="26"/>
      <c r="F48" s="26"/>
      <c r="G48" s="26"/>
      <c r="H48" s="26"/>
      <c r="I48" s="26"/>
      <c r="J48" s="26"/>
      <c r="K48" s="26"/>
      <c r="L48" s="26"/>
      <c r="M48" s="26"/>
      <c r="N48" s="26"/>
      <c r="O48" s="154"/>
    </row>
    <row r="49" spans="1:15">
      <c r="A49" s="115"/>
      <c r="B49" s="26"/>
      <c r="C49" s="26"/>
      <c r="D49" s="26"/>
      <c r="E49" s="26"/>
      <c r="F49" s="26"/>
      <c r="G49" s="26"/>
      <c r="H49" s="26"/>
      <c r="I49" s="26"/>
      <c r="J49" s="26"/>
      <c r="K49" s="26"/>
      <c r="L49" s="26"/>
      <c r="M49" s="26"/>
      <c r="N49" s="26"/>
      <c r="O49" s="154"/>
    </row>
    <row r="50" spans="1:15">
      <c r="A50" s="115"/>
      <c r="B50" s="26"/>
      <c r="C50" s="26"/>
      <c r="D50" s="26"/>
      <c r="E50" s="26"/>
      <c r="F50" s="26"/>
      <c r="G50" s="26"/>
      <c r="H50" s="26"/>
      <c r="I50" s="26"/>
      <c r="J50" s="26"/>
      <c r="K50" s="26"/>
      <c r="L50" s="26"/>
      <c r="M50" s="26"/>
      <c r="N50" s="26"/>
      <c r="O50" s="154"/>
    </row>
    <row r="51" spans="1:15">
      <c r="A51" s="115"/>
      <c r="B51" s="26"/>
      <c r="C51" s="26"/>
      <c r="D51" s="26"/>
      <c r="E51" s="26"/>
      <c r="F51" s="26"/>
      <c r="G51" s="26"/>
      <c r="H51" s="26"/>
      <c r="I51" s="26"/>
      <c r="J51" s="26"/>
      <c r="K51" s="26"/>
      <c r="L51" s="26"/>
      <c r="M51" s="26"/>
      <c r="N51" s="26"/>
      <c r="O51" s="154"/>
    </row>
    <row r="52" spans="1:15" ht="21" customHeight="1" thickBot="1">
      <c r="A52" s="216"/>
      <c r="B52" s="170"/>
      <c r="C52" s="170"/>
      <c r="D52" s="170"/>
      <c r="E52" s="170"/>
      <c r="F52" s="170"/>
      <c r="G52" s="170"/>
      <c r="H52" s="170"/>
      <c r="I52" s="170"/>
      <c r="J52" s="170"/>
      <c r="K52" s="170"/>
      <c r="L52" s="170"/>
      <c r="M52" s="170"/>
      <c r="N52" s="170"/>
      <c r="O52" s="217"/>
    </row>
    <row r="53" spans="1:15" ht="8.4499999999999993" customHeight="1">
      <c r="A53" s="26"/>
      <c r="B53" s="26"/>
      <c r="C53" s="26"/>
      <c r="D53" s="26"/>
      <c r="E53" s="26"/>
      <c r="F53" s="26"/>
      <c r="G53" s="26"/>
      <c r="H53" s="26"/>
      <c r="I53" s="26"/>
      <c r="J53" s="26"/>
      <c r="K53" s="26"/>
      <c r="L53" s="26"/>
      <c r="M53" s="26"/>
      <c r="N53" s="26"/>
      <c r="O53" s="26"/>
    </row>
  </sheetData>
  <sheetProtection password="89E8" sheet="1" objects="1" scenarios="1" selectLockedCells="1"/>
  <mergeCells count="39">
    <mergeCell ref="B5:C6"/>
    <mergeCell ref="C8:M14"/>
    <mergeCell ref="K17:L17"/>
    <mergeCell ref="N24:O24"/>
    <mergeCell ref="N28:O28"/>
    <mergeCell ref="N20:O20"/>
    <mergeCell ref="N19:O19"/>
    <mergeCell ref="B19:G19"/>
    <mergeCell ref="I28:J28"/>
    <mergeCell ref="I20:J20"/>
    <mergeCell ref="G5:G6"/>
    <mergeCell ref="D5:F5"/>
    <mergeCell ref="D6:F6"/>
    <mergeCell ref="H5:I5"/>
    <mergeCell ref="N5:O5"/>
    <mergeCell ref="N6:O6"/>
    <mergeCell ref="A2:O2"/>
    <mergeCell ref="B3:L3"/>
    <mergeCell ref="M3:O3"/>
    <mergeCell ref="B4:G4"/>
    <mergeCell ref="H4:I4"/>
    <mergeCell ref="J4:O4"/>
    <mergeCell ref="K29:L29"/>
    <mergeCell ref="K24:L24"/>
    <mergeCell ref="K26:L26"/>
    <mergeCell ref="I19:J19"/>
    <mergeCell ref="I17:J17"/>
    <mergeCell ref="K20:L20"/>
    <mergeCell ref="K19:L19"/>
    <mergeCell ref="K28:L28"/>
    <mergeCell ref="J5:K6"/>
    <mergeCell ref="M5:M6"/>
    <mergeCell ref="H6:I6"/>
    <mergeCell ref="N17:O17"/>
    <mergeCell ref="N22:O22"/>
    <mergeCell ref="I22:J22"/>
    <mergeCell ref="K22:L22"/>
    <mergeCell ref="I16:J16"/>
    <mergeCell ref="K16:L16"/>
  </mergeCells>
  <phoneticPr fontId="3"/>
  <conditionalFormatting sqref="K26:L26">
    <cfRule type="cellIs" dxfId="6" priority="1" stopIfTrue="1" operator="greaterThan">
      <formula>0.1</formula>
    </cfRule>
  </conditionalFormatting>
  <pageMargins left="0.78740157480314965" right="0.51181102362204722" top="0.78740157480314965" bottom="0.39370078740157483" header="0.19685039370078741" footer="0.19685039370078741"/>
  <pageSetup paperSize="9" orientation="portrait" r:id="rId1"/>
  <headerFooter alignWithMargins="0"/>
  <rowBreaks count="1" manualBreakCount="1">
    <brk id="53"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7"/>
  <sheetViews>
    <sheetView view="pageBreakPreview" zoomScaleNormal="100" zoomScaleSheetLayoutView="100" zoomScalePageLayoutView="205" workbookViewId="0">
      <selection activeCell="D5" sqref="D5:E5"/>
    </sheetView>
  </sheetViews>
  <sheetFormatPr defaultRowHeight="13.5"/>
  <cols>
    <col min="1" max="1" width="10.375" style="11" customWidth="1"/>
    <col min="2" max="2" width="2" style="11" customWidth="1"/>
    <col min="3" max="3" width="1.625" style="11" customWidth="1"/>
    <col min="4" max="4" width="9.125" style="11" customWidth="1"/>
    <col min="5" max="5" width="13.625" style="11" customWidth="1"/>
    <col min="6" max="7" width="4.25" style="11" customWidth="1"/>
    <col min="8" max="8" width="5.25" style="11" customWidth="1"/>
    <col min="9" max="9" width="4.75" style="11" customWidth="1"/>
    <col min="10" max="12" width="6.75" style="11" customWidth="1"/>
    <col min="13" max="13" width="7.25" style="11" customWidth="1"/>
    <col min="14" max="14" width="2.625" style="11" customWidth="1"/>
    <col min="15" max="15" width="3.25" style="11" customWidth="1"/>
    <col min="16" max="16" width="5.625" style="11" customWidth="1"/>
    <col min="17" max="16384" width="9" style="11"/>
  </cols>
  <sheetData>
    <row r="1" spans="1:17" ht="15" customHeight="1" thickBot="1"/>
    <row r="2" spans="1:17" s="12" customFormat="1" ht="19.5" customHeight="1" thickBot="1">
      <c r="A2" s="473" t="str">
        <f>+表紙!A2</f>
        <v>業務用厨房熱機器等性能測定結果　【電気機器】</v>
      </c>
      <c r="B2" s="474"/>
      <c r="C2" s="474"/>
      <c r="D2" s="474"/>
      <c r="E2" s="474"/>
      <c r="F2" s="474"/>
      <c r="G2" s="474"/>
      <c r="H2" s="474"/>
      <c r="I2" s="474"/>
      <c r="J2" s="474"/>
      <c r="K2" s="474"/>
      <c r="L2" s="474"/>
      <c r="M2" s="474"/>
      <c r="N2" s="474"/>
      <c r="O2" s="475"/>
    </row>
    <row r="3" spans="1:17" s="12" customFormat="1" ht="28.5" customHeight="1" thickTop="1">
      <c r="A3" s="189" t="s">
        <v>259</v>
      </c>
      <c r="B3" s="484" t="s">
        <v>166</v>
      </c>
      <c r="C3" s="485"/>
      <c r="D3" s="485"/>
      <c r="E3" s="485"/>
      <c r="F3" s="485"/>
      <c r="G3" s="485"/>
      <c r="H3" s="485"/>
      <c r="I3" s="485"/>
      <c r="J3" s="485"/>
      <c r="K3" s="485"/>
      <c r="L3" s="485"/>
      <c r="M3" s="476" t="str">
        <f>IF(+表紙!$H$11="選択してください","",+表紙!$H$11)</f>
        <v/>
      </c>
      <c r="N3" s="533"/>
      <c r="O3" s="477"/>
      <c r="Q3" s="14"/>
    </row>
    <row r="4" spans="1:17" s="12" customFormat="1" ht="20.100000000000001" customHeight="1" thickBot="1">
      <c r="A4" s="15" t="s">
        <v>0</v>
      </c>
      <c r="B4" s="534" t="str">
        <f>IF(表紙!$B$6=0,"",表紙!$B$6)</f>
        <v/>
      </c>
      <c r="C4" s="535"/>
      <c r="D4" s="535"/>
      <c r="E4" s="535"/>
      <c r="F4" s="535"/>
      <c r="G4" s="536"/>
      <c r="H4" s="491" t="s">
        <v>1</v>
      </c>
      <c r="I4" s="492"/>
      <c r="J4" s="537" t="str">
        <f>IF(表紙!$G$5=0,"",表紙!$G$5)</f>
        <v/>
      </c>
      <c r="K4" s="538"/>
      <c r="L4" s="538"/>
      <c r="M4" s="538"/>
      <c r="N4" s="538"/>
      <c r="O4" s="539"/>
    </row>
    <row r="5" spans="1:17" s="12" customFormat="1" ht="15" customHeight="1" thickBot="1">
      <c r="A5" s="563" t="s">
        <v>33</v>
      </c>
      <c r="B5" s="564"/>
      <c r="C5" s="555"/>
      <c r="D5" s="559"/>
      <c r="E5" s="560"/>
      <c r="F5" s="552" t="s">
        <v>34</v>
      </c>
      <c r="G5" s="553"/>
      <c r="H5" s="561"/>
      <c r="I5" s="562"/>
      <c r="J5" s="554" t="s">
        <v>22</v>
      </c>
      <c r="K5" s="555"/>
      <c r="L5" s="289"/>
      <c r="M5" s="182" t="s">
        <v>23</v>
      </c>
      <c r="N5" s="557"/>
      <c r="O5" s="558"/>
    </row>
    <row r="6" spans="1:17" s="12" customFormat="1" ht="10.15" customHeight="1">
      <c r="A6" s="17"/>
      <c r="B6" s="282"/>
      <c r="C6" s="18"/>
      <c r="D6" s="19"/>
      <c r="E6" s="19"/>
      <c r="F6" s="19"/>
      <c r="G6" s="20"/>
      <c r="H6" s="21"/>
      <c r="I6" s="21"/>
      <c r="J6" s="18"/>
      <c r="K6" s="18"/>
      <c r="L6" s="21"/>
      <c r="M6" s="20"/>
      <c r="N6" s="22"/>
      <c r="O6" s="23"/>
      <c r="P6" s="24"/>
    </row>
    <row r="7" spans="1:17" s="12" customFormat="1" ht="17.25" customHeight="1">
      <c r="A7" s="17"/>
      <c r="B7" s="490" t="s">
        <v>250</v>
      </c>
      <c r="C7" s="490"/>
      <c r="D7" s="490"/>
      <c r="E7" s="490"/>
      <c r="F7" s="490"/>
      <c r="G7" s="490"/>
      <c r="H7" s="490"/>
      <c r="I7" s="490"/>
      <c r="J7" s="490"/>
      <c r="K7" s="490"/>
      <c r="L7" s="490"/>
      <c r="M7" s="490"/>
      <c r="N7" s="22"/>
      <c r="O7" s="23"/>
      <c r="P7" s="24"/>
    </row>
    <row r="8" spans="1:17" s="12" customFormat="1" ht="17.25" customHeight="1">
      <c r="A8" s="17"/>
      <c r="B8" s="490"/>
      <c r="C8" s="490"/>
      <c r="D8" s="490"/>
      <c r="E8" s="490"/>
      <c r="F8" s="490"/>
      <c r="G8" s="490"/>
      <c r="H8" s="490"/>
      <c r="I8" s="490"/>
      <c r="J8" s="490"/>
      <c r="K8" s="490"/>
      <c r="L8" s="490"/>
      <c r="M8" s="490"/>
      <c r="N8" s="22"/>
      <c r="O8" s="23"/>
      <c r="P8" s="24"/>
    </row>
    <row r="9" spans="1:17" s="12" customFormat="1" ht="17.25" customHeight="1">
      <c r="A9" s="17"/>
      <c r="B9" s="490"/>
      <c r="C9" s="490"/>
      <c r="D9" s="490"/>
      <c r="E9" s="490"/>
      <c r="F9" s="490"/>
      <c r="G9" s="490"/>
      <c r="H9" s="490"/>
      <c r="I9" s="490"/>
      <c r="J9" s="490"/>
      <c r="K9" s="490"/>
      <c r="L9" s="490"/>
      <c r="M9" s="490"/>
      <c r="N9" s="22"/>
      <c r="O9" s="23"/>
      <c r="P9" s="24"/>
    </row>
    <row r="10" spans="1:17" s="12" customFormat="1" ht="17.25" customHeight="1">
      <c r="A10" s="17"/>
      <c r="B10" s="490"/>
      <c r="C10" s="490"/>
      <c r="D10" s="490"/>
      <c r="E10" s="490"/>
      <c r="F10" s="490"/>
      <c r="G10" s="490"/>
      <c r="H10" s="490"/>
      <c r="I10" s="490"/>
      <c r="J10" s="490"/>
      <c r="K10" s="490"/>
      <c r="L10" s="490"/>
      <c r="M10" s="490"/>
      <c r="N10" s="22"/>
      <c r="O10" s="23"/>
      <c r="P10" s="24"/>
    </row>
    <row r="11" spans="1:17" s="12" customFormat="1" ht="17.25" customHeight="1">
      <c r="A11" s="17"/>
      <c r="B11" s="490"/>
      <c r="C11" s="490"/>
      <c r="D11" s="490"/>
      <c r="E11" s="490"/>
      <c r="F11" s="490"/>
      <c r="G11" s="490"/>
      <c r="H11" s="490"/>
      <c r="I11" s="490"/>
      <c r="J11" s="490"/>
      <c r="K11" s="490"/>
      <c r="L11" s="490"/>
      <c r="M11" s="490"/>
      <c r="N11" s="22"/>
      <c r="O11" s="23"/>
      <c r="P11" s="24"/>
    </row>
    <row r="12" spans="1:17" s="12" customFormat="1" ht="17.25" customHeight="1">
      <c r="A12" s="17"/>
      <c r="B12" s="490"/>
      <c r="C12" s="490"/>
      <c r="D12" s="490"/>
      <c r="E12" s="490"/>
      <c r="F12" s="490"/>
      <c r="G12" s="490"/>
      <c r="H12" s="490"/>
      <c r="I12" s="490"/>
      <c r="J12" s="490"/>
      <c r="K12" s="490"/>
      <c r="L12" s="490"/>
      <c r="M12" s="490"/>
      <c r="N12" s="22"/>
      <c r="O12" s="23"/>
      <c r="P12" s="24"/>
    </row>
    <row r="13" spans="1:17" s="12" customFormat="1" ht="17.25" customHeight="1">
      <c r="A13" s="17"/>
      <c r="B13" s="490"/>
      <c r="C13" s="490"/>
      <c r="D13" s="490"/>
      <c r="E13" s="490"/>
      <c r="F13" s="490"/>
      <c r="G13" s="490"/>
      <c r="H13" s="490"/>
      <c r="I13" s="490"/>
      <c r="J13" s="490"/>
      <c r="K13" s="490"/>
      <c r="L13" s="490"/>
      <c r="M13" s="490"/>
      <c r="N13" s="22"/>
      <c r="O13" s="23"/>
      <c r="P13" s="24"/>
    </row>
    <row r="14" spans="1:17" s="12" customFormat="1" ht="22.5" customHeight="1">
      <c r="A14" s="17"/>
      <c r="B14" s="490"/>
      <c r="C14" s="490"/>
      <c r="D14" s="490"/>
      <c r="E14" s="490"/>
      <c r="F14" s="490"/>
      <c r="G14" s="490"/>
      <c r="H14" s="490"/>
      <c r="I14" s="490"/>
      <c r="J14" s="490"/>
      <c r="K14" s="490"/>
      <c r="L14" s="490"/>
      <c r="M14" s="490"/>
      <c r="N14" s="22"/>
      <c r="O14" s="23"/>
      <c r="P14" s="24"/>
    </row>
    <row r="15" spans="1:17" s="12" customFormat="1" ht="22.5" customHeight="1">
      <c r="A15" s="17"/>
      <c r="B15" s="490"/>
      <c r="C15" s="490"/>
      <c r="D15" s="490"/>
      <c r="E15" s="490"/>
      <c r="F15" s="490"/>
      <c r="G15" s="490"/>
      <c r="H15" s="490"/>
      <c r="I15" s="490"/>
      <c r="J15" s="490"/>
      <c r="K15" s="490"/>
      <c r="L15" s="490"/>
      <c r="M15" s="490"/>
      <c r="N15" s="22"/>
      <c r="O15" s="23"/>
      <c r="P15" s="24"/>
    </row>
    <row r="16" spans="1:17" s="12" customFormat="1" ht="18" customHeight="1">
      <c r="A16" s="17"/>
      <c r="B16" s="490"/>
      <c r="C16" s="490"/>
      <c r="D16" s="490"/>
      <c r="E16" s="490"/>
      <c r="F16" s="490"/>
      <c r="G16" s="490"/>
      <c r="H16" s="490"/>
      <c r="I16" s="490"/>
      <c r="J16" s="490"/>
      <c r="K16" s="490"/>
      <c r="L16" s="490"/>
      <c r="M16" s="490"/>
      <c r="N16" s="22"/>
      <c r="O16" s="23"/>
      <c r="P16" s="24"/>
    </row>
    <row r="17" spans="1:16" s="12" customFormat="1" ht="10.5" customHeight="1">
      <c r="A17" s="17"/>
      <c r="B17" s="490"/>
      <c r="C17" s="490"/>
      <c r="D17" s="490"/>
      <c r="E17" s="490"/>
      <c r="F17" s="490"/>
      <c r="G17" s="490"/>
      <c r="H17" s="490"/>
      <c r="I17" s="490"/>
      <c r="J17" s="490"/>
      <c r="K17" s="490"/>
      <c r="L17" s="490"/>
      <c r="M17" s="490"/>
      <c r="N17" s="22"/>
      <c r="O17" s="23"/>
      <c r="P17" s="24"/>
    </row>
    <row r="18" spans="1:16" s="12" customFormat="1" ht="15" customHeight="1">
      <c r="A18" s="17"/>
      <c r="B18" s="282"/>
      <c r="C18" s="18"/>
      <c r="D18" s="19"/>
      <c r="E18" s="19"/>
      <c r="F18" s="19"/>
      <c r="G18" s="20"/>
      <c r="H18" s="21"/>
      <c r="I18" s="21"/>
      <c r="J18" s="18"/>
      <c r="K18" s="18"/>
      <c r="L18" s="21"/>
      <c r="M18" s="20"/>
      <c r="N18" s="22"/>
      <c r="O18" s="23"/>
      <c r="P18" s="24"/>
    </row>
    <row r="19" spans="1:16" s="12" customFormat="1" ht="15" customHeight="1">
      <c r="A19" s="17"/>
      <c r="B19" s="282"/>
      <c r="C19" s="18"/>
      <c r="D19" s="19"/>
      <c r="E19" s="19"/>
      <c r="F19" s="19"/>
      <c r="G19" s="20"/>
      <c r="H19" s="21"/>
      <c r="I19" s="21"/>
      <c r="J19" s="18"/>
      <c r="K19" s="18"/>
      <c r="L19" s="21"/>
      <c r="M19" s="20"/>
      <c r="N19" s="22"/>
      <c r="O19" s="23"/>
      <c r="P19" s="24"/>
    </row>
    <row r="20" spans="1:16" s="12" customFormat="1" ht="15" customHeight="1">
      <c r="A20" s="17"/>
      <c r="B20" s="25"/>
      <c r="C20" s="25"/>
      <c r="D20" s="26"/>
      <c r="E20" s="27"/>
      <c r="F20" s="27"/>
      <c r="G20" s="28"/>
      <c r="H20" s="25"/>
      <c r="I20" s="29"/>
      <c r="J20" s="276" t="s">
        <v>213</v>
      </c>
      <c r="K20" s="276" t="s">
        <v>214</v>
      </c>
      <c r="L20" s="276" t="s">
        <v>215</v>
      </c>
      <c r="M20" s="22"/>
      <c r="O20" s="23"/>
      <c r="P20" s="24"/>
    </row>
    <row r="21" spans="1:16" s="12" customFormat="1" ht="17.25" customHeight="1">
      <c r="A21" s="17"/>
      <c r="B21" s="25"/>
      <c r="C21" s="25"/>
      <c r="D21" s="27" t="s">
        <v>103</v>
      </c>
      <c r="E21" s="27"/>
      <c r="F21" s="27"/>
      <c r="G21" s="28"/>
      <c r="H21" s="25"/>
      <c r="I21" s="30" t="s">
        <v>95</v>
      </c>
      <c r="J21" s="62"/>
      <c r="K21" s="31" t="str">
        <f>IF(J21&lt;&gt;"",$J$21,"")</f>
        <v/>
      </c>
      <c r="L21" s="188" t="str">
        <f>IF(K21&lt;&gt;"",$J$21,"")</f>
        <v/>
      </c>
      <c r="M21" s="32" t="s">
        <v>104</v>
      </c>
      <c r="O21" s="23"/>
      <c r="P21" s="24"/>
    </row>
    <row r="22" spans="1:16" s="12" customFormat="1" ht="17.25" customHeight="1">
      <c r="A22" s="184"/>
      <c r="B22" s="25"/>
      <c r="C22" s="25"/>
      <c r="D22" s="308" t="s">
        <v>102</v>
      </c>
      <c r="E22" s="27"/>
      <c r="F22" s="27"/>
      <c r="G22" s="33"/>
      <c r="H22" s="25"/>
      <c r="I22" s="30" t="s">
        <v>96</v>
      </c>
      <c r="J22" s="63"/>
      <c r="K22" s="63"/>
      <c r="L22" s="63"/>
      <c r="M22" s="32" t="s">
        <v>120</v>
      </c>
      <c r="O22" s="23"/>
      <c r="P22" s="24"/>
    </row>
    <row r="23" spans="1:16" s="12" customFormat="1" ht="3.75" customHeight="1" thickBot="1">
      <c r="A23" s="17"/>
      <c r="B23" s="25"/>
      <c r="C23" s="25"/>
      <c r="D23" s="27"/>
      <c r="E23" s="34"/>
      <c r="F23" s="34"/>
      <c r="G23" s="33"/>
      <c r="H23" s="25"/>
      <c r="I23" s="35"/>
      <c r="J23" s="36"/>
      <c r="K23" s="37"/>
      <c r="L23" s="25"/>
      <c r="M23" s="32"/>
      <c r="O23" s="23"/>
      <c r="P23" s="24"/>
    </row>
    <row r="24" spans="1:16" s="12" customFormat="1" ht="15" customHeight="1" thickBot="1">
      <c r="A24" s="17"/>
      <c r="B24" s="25"/>
      <c r="C24" s="25"/>
      <c r="D24" s="27"/>
      <c r="E24" s="34"/>
      <c r="F24" s="34"/>
      <c r="G24" s="33"/>
      <c r="H24" s="25"/>
      <c r="I24" s="35"/>
      <c r="J24" s="30" t="s">
        <v>152</v>
      </c>
      <c r="K24" s="186" t="str">
        <f>IF(COUNTBLANK(J22:L22)=0,SUM(J22:L22)/3,"")</f>
        <v/>
      </c>
      <c r="L24" s="32" t="s">
        <v>120</v>
      </c>
      <c r="M24" s="32"/>
      <c r="O24" s="23"/>
      <c r="P24" s="24"/>
    </row>
    <row r="25" spans="1:16" s="12" customFormat="1" ht="3.75" customHeight="1" thickBot="1">
      <c r="A25" s="17"/>
      <c r="B25" s="25"/>
      <c r="C25" s="25"/>
      <c r="D25" s="27"/>
      <c r="E25" s="34"/>
      <c r="F25" s="34"/>
      <c r="G25" s="33"/>
      <c r="H25" s="25"/>
      <c r="I25" s="35"/>
      <c r="J25" s="36"/>
      <c r="K25" s="37"/>
      <c r="L25" s="25"/>
      <c r="M25" s="32"/>
      <c r="O25" s="23"/>
      <c r="P25" s="24"/>
    </row>
    <row r="26" spans="1:16" s="12" customFormat="1" ht="30" customHeight="1" thickBot="1">
      <c r="A26" s="17"/>
      <c r="B26" s="25"/>
      <c r="C26" s="25"/>
      <c r="D26" s="27" t="s">
        <v>127</v>
      </c>
      <c r="E26" s="40"/>
      <c r="F26" s="40"/>
      <c r="G26" s="18"/>
      <c r="H26" s="25"/>
      <c r="I26" s="41"/>
      <c r="J26" s="286" t="s">
        <v>153</v>
      </c>
      <c r="K26" s="42" t="str">
        <f>IF(COUNT(J21,K24)=2,J21*60/K24,"")</f>
        <v/>
      </c>
      <c r="L26" s="43" t="s">
        <v>105</v>
      </c>
      <c r="M26" s="22"/>
      <c r="O26" s="23"/>
      <c r="P26" s="24"/>
    </row>
    <row r="27" spans="1:16" s="12" customFormat="1" ht="14.25" customHeight="1">
      <c r="A27" s="17"/>
      <c r="B27" s="25"/>
      <c r="C27" s="25"/>
      <c r="D27" s="27"/>
      <c r="E27" s="40"/>
      <c r="F27" s="40"/>
      <c r="G27" s="18"/>
      <c r="H27" s="25"/>
      <c r="I27" s="41"/>
      <c r="J27" s="286"/>
      <c r="K27" s="187"/>
      <c r="L27" s="32"/>
      <c r="M27" s="22"/>
      <c r="O27" s="23"/>
      <c r="P27" s="24"/>
    </row>
    <row r="28" spans="1:16" s="12" customFormat="1" ht="15" customHeight="1">
      <c r="A28" s="184"/>
      <c r="B28" s="25"/>
      <c r="C28" s="25"/>
      <c r="D28" s="131" t="s">
        <v>211</v>
      </c>
      <c r="E28" s="40"/>
      <c r="F28" s="40"/>
      <c r="G28" s="18"/>
      <c r="H28" s="25"/>
      <c r="I28" s="41"/>
      <c r="J28" s="297"/>
      <c r="K28" s="44"/>
      <c r="L28" s="308"/>
      <c r="M28" s="22"/>
      <c r="O28" s="23"/>
      <c r="P28" s="24"/>
    </row>
    <row r="29" spans="1:16" s="12" customFormat="1" ht="15" customHeight="1">
      <c r="A29" s="17"/>
      <c r="B29" s="25"/>
      <c r="C29" s="25"/>
      <c r="E29" s="40"/>
      <c r="F29" s="40"/>
      <c r="G29" s="18"/>
      <c r="H29" s="25"/>
      <c r="I29" s="26"/>
      <c r="J29" s="132" t="s">
        <v>212</v>
      </c>
      <c r="K29" s="64"/>
      <c r="L29" s="46" t="s">
        <v>97</v>
      </c>
      <c r="M29" s="22"/>
      <c r="O29" s="23"/>
      <c r="P29" s="24"/>
    </row>
    <row r="30" spans="1:16" s="12" customFormat="1" ht="7.5" customHeight="1" thickBot="1">
      <c r="A30" s="17"/>
      <c r="B30" s="25"/>
      <c r="C30" s="25"/>
      <c r="D30" s="25"/>
      <c r="E30" s="40"/>
      <c r="F30" s="40"/>
      <c r="G30" s="18"/>
      <c r="H30" s="25"/>
      <c r="I30" s="286"/>
      <c r="J30" s="297"/>
      <c r="K30" s="44"/>
      <c r="L30" s="308"/>
      <c r="M30" s="22"/>
      <c r="O30" s="23"/>
      <c r="P30" s="24"/>
    </row>
    <row r="31" spans="1:16" s="12" customFormat="1" ht="22.5" customHeight="1" thickBot="1">
      <c r="A31" s="17"/>
      <c r="B31" s="25"/>
      <c r="C31" s="25"/>
      <c r="D31" s="25" t="s">
        <v>101</v>
      </c>
      <c r="E31" s="27"/>
      <c r="F31" s="27"/>
      <c r="G31" s="47"/>
      <c r="H31" s="25"/>
      <c r="I31" s="47"/>
      <c r="J31" s="286" t="s">
        <v>155</v>
      </c>
      <c r="K31" s="185" t="str">
        <f>IF(K29&lt;&gt;"",K29/3,"")</f>
        <v/>
      </c>
      <c r="L31" s="46" t="s">
        <v>98</v>
      </c>
      <c r="M31" s="22"/>
      <c r="O31" s="23"/>
      <c r="P31" s="24"/>
    </row>
    <row r="32" spans="1:16" s="12" customFormat="1" ht="15" customHeight="1">
      <c r="A32" s="17"/>
      <c r="B32" s="282"/>
      <c r="C32" s="18"/>
      <c r="D32" s="19"/>
      <c r="E32" s="19"/>
      <c r="F32" s="19"/>
      <c r="G32" s="20"/>
      <c r="H32" s="21"/>
      <c r="I32" s="21"/>
      <c r="J32" s="18"/>
      <c r="K32" s="18"/>
      <c r="L32" s="21"/>
      <c r="M32" s="20"/>
      <c r="N32" s="22"/>
      <c r="O32" s="23"/>
      <c r="P32" s="24"/>
    </row>
    <row r="33" spans="1:16" s="12" customFormat="1" ht="15" customHeight="1">
      <c r="A33" s="17"/>
      <c r="B33" s="282" t="s">
        <v>124</v>
      </c>
      <c r="C33" s="18"/>
      <c r="D33" s="19"/>
      <c r="E33" s="19"/>
      <c r="F33" s="19"/>
      <c r="G33" s="20"/>
      <c r="H33" s="21"/>
      <c r="I33" s="21"/>
      <c r="J33" s="18"/>
      <c r="K33" s="18"/>
      <c r="L33" s="21"/>
      <c r="M33" s="20"/>
      <c r="N33" s="22"/>
      <c r="O33" s="23"/>
      <c r="P33" s="24"/>
    </row>
    <row r="34" spans="1:16" s="12" customFormat="1" ht="15" customHeight="1">
      <c r="A34" s="17"/>
      <c r="B34" s="282"/>
      <c r="C34" s="18"/>
      <c r="D34" s="19"/>
      <c r="E34" s="19"/>
      <c r="F34" s="19"/>
      <c r="G34" s="20"/>
      <c r="H34" s="21"/>
      <c r="I34" s="21"/>
      <c r="J34" s="18"/>
      <c r="K34" s="18"/>
      <c r="L34" s="21"/>
      <c r="M34" s="20"/>
      <c r="N34" s="22"/>
      <c r="O34" s="23"/>
      <c r="P34" s="24"/>
    </row>
    <row r="35" spans="1:16" s="12" customFormat="1" ht="15" customHeight="1">
      <c r="A35" s="17"/>
      <c r="B35" s="282"/>
      <c r="C35" s="18"/>
      <c r="D35" s="19"/>
      <c r="E35" s="48"/>
      <c r="F35" s="19"/>
      <c r="G35" s="20"/>
      <c r="H35" s="21"/>
      <c r="I35" s="21"/>
      <c r="J35" s="18"/>
      <c r="K35" s="18"/>
      <c r="L35" s="21"/>
      <c r="M35" s="20"/>
      <c r="N35" s="22"/>
      <c r="O35" s="23"/>
      <c r="P35" s="24"/>
    </row>
    <row r="36" spans="1:16" s="12" customFormat="1" ht="15" customHeight="1">
      <c r="A36" s="17"/>
      <c r="B36" s="282"/>
      <c r="C36" s="18"/>
      <c r="D36" s="19"/>
      <c r="E36" s="19"/>
      <c r="F36" s="19"/>
      <c r="G36" s="20"/>
      <c r="H36" s="21"/>
      <c r="I36" s="21"/>
      <c r="J36" s="18"/>
      <c r="K36" s="18"/>
      <c r="L36" s="21"/>
      <c r="M36" s="20"/>
      <c r="N36" s="22"/>
      <c r="O36" s="23"/>
      <c r="P36" s="24"/>
    </row>
    <row r="37" spans="1:16" s="12" customFormat="1" ht="15" customHeight="1">
      <c r="A37" s="17"/>
      <c r="B37" s="282"/>
      <c r="C37" s="18"/>
      <c r="D37" s="19"/>
      <c r="E37" s="19"/>
      <c r="F37" s="19"/>
      <c r="G37" s="20"/>
      <c r="H37" s="21"/>
      <c r="I37" s="21"/>
      <c r="J37" s="18"/>
      <c r="K37" s="18"/>
      <c r="L37" s="21"/>
      <c r="M37" s="20"/>
      <c r="N37" s="22"/>
      <c r="O37" s="23"/>
      <c r="P37" s="24"/>
    </row>
    <row r="38" spans="1:16" s="12" customFormat="1" ht="15" customHeight="1">
      <c r="A38" s="17"/>
      <c r="B38" s="282"/>
      <c r="C38" s="18"/>
      <c r="D38" s="19"/>
      <c r="E38" s="19"/>
      <c r="F38" s="19"/>
      <c r="G38" s="20"/>
      <c r="H38" s="21"/>
      <c r="I38" s="21"/>
      <c r="J38" s="18"/>
      <c r="K38" s="18"/>
      <c r="L38" s="21"/>
      <c r="M38" s="20"/>
      <c r="N38" s="22"/>
      <c r="O38" s="23"/>
      <c r="P38" s="24"/>
    </row>
    <row r="39" spans="1:16" s="12" customFormat="1" ht="15" customHeight="1">
      <c r="A39" s="17"/>
      <c r="B39" s="282"/>
      <c r="C39" s="18"/>
      <c r="D39" s="19"/>
      <c r="E39" s="19"/>
      <c r="F39" s="19"/>
      <c r="G39" s="20"/>
      <c r="H39" s="21"/>
      <c r="I39" s="21"/>
      <c r="J39" s="18"/>
      <c r="K39" s="18"/>
      <c r="L39" s="21"/>
      <c r="M39" s="20"/>
      <c r="N39" s="22"/>
      <c r="O39" s="23"/>
      <c r="P39" s="24"/>
    </row>
    <row r="40" spans="1:16" s="12" customFormat="1" ht="15" customHeight="1">
      <c r="A40" s="17"/>
      <c r="B40" s="282"/>
      <c r="C40" s="18"/>
      <c r="D40" s="19"/>
      <c r="E40" s="19"/>
      <c r="F40" s="19"/>
      <c r="G40" s="20"/>
      <c r="H40" s="21"/>
      <c r="I40" s="21"/>
      <c r="J40" s="18"/>
      <c r="K40" s="18"/>
      <c r="L40" s="21"/>
      <c r="M40" s="20"/>
      <c r="N40" s="22"/>
      <c r="O40" s="23"/>
      <c r="P40" s="24"/>
    </row>
    <row r="41" spans="1:16" s="12" customFormat="1" ht="15" customHeight="1">
      <c r="A41" s="17"/>
      <c r="B41" s="282"/>
      <c r="C41" s="18"/>
      <c r="D41" s="19"/>
      <c r="E41" s="19"/>
      <c r="F41" s="19"/>
      <c r="G41" s="20"/>
      <c r="H41" s="21"/>
      <c r="I41" s="21"/>
      <c r="J41" s="18"/>
      <c r="K41" s="18"/>
      <c r="L41" s="21"/>
      <c r="M41" s="20"/>
      <c r="N41" s="22"/>
      <c r="O41" s="23"/>
      <c r="P41" s="24"/>
    </row>
    <row r="42" spans="1:16" s="12" customFormat="1" ht="15" customHeight="1">
      <c r="A42" s="17"/>
      <c r="B42" s="282"/>
      <c r="C42" s="18"/>
      <c r="D42" s="19"/>
      <c r="E42" s="19"/>
      <c r="F42" s="19"/>
      <c r="G42" s="20"/>
      <c r="H42" s="21"/>
      <c r="I42" s="21"/>
      <c r="J42" s="18"/>
      <c r="K42" s="18"/>
      <c r="L42" s="21"/>
      <c r="M42" s="20"/>
      <c r="N42" s="22"/>
      <c r="O42" s="23"/>
      <c r="P42" s="24"/>
    </row>
    <row r="43" spans="1:16" s="12" customFormat="1" ht="15" customHeight="1">
      <c r="A43" s="17"/>
      <c r="B43" s="282"/>
      <c r="C43" s="18"/>
      <c r="D43" s="19"/>
      <c r="E43" s="19"/>
      <c r="F43" s="261" t="s">
        <v>191</v>
      </c>
      <c r="G43" s="259"/>
      <c r="H43" s="21"/>
      <c r="I43" s="21"/>
      <c r="J43" s="18"/>
      <c r="K43" s="18"/>
      <c r="L43" s="21"/>
      <c r="M43" s="20"/>
      <c r="N43" s="22"/>
      <c r="O43" s="23"/>
      <c r="P43" s="24"/>
    </row>
    <row r="44" spans="1:16" s="12" customFormat="1" ht="15" customHeight="1">
      <c r="A44" s="17"/>
      <c r="B44" s="282"/>
      <c r="C44" s="18"/>
      <c r="D44" s="19"/>
      <c r="E44" s="19"/>
      <c r="F44" s="19"/>
      <c r="G44" s="20"/>
      <c r="H44" s="21"/>
      <c r="I44" s="21"/>
      <c r="J44" s="18"/>
      <c r="K44" s="18"/>
      <c r="L44" s="21"/>
      <c r="M44" s="20"/>
      <c r="N44" s="22"/>
      <c r="O44" s="23"/>
      <c r="P44" s="24"/>
    </row>
    <row r="45" spans="1:16" s="12" customFormat="1" ht="15" customHeight="1">
      <c r="A45" s="17"/>
      <c r="B45" s="282"/>
      <c r="C45" s="18"/>
      <c r="D45" s="19"/>
      <c r="E45" s="19"/>
      <c r="F45" s="19"/>
      <c r="G45" s="20"/>
      <c r="H45" s="21"/>
      <c r="I45" s="21"/>
      <c r="J45" s="18"/>
      <c r="K45" s="18"/>
      <c r="L45" s="21"/>
      <c r="M45" s="20"/>
      <c r="N45" s="22"/>
      <c r="O45" s="23"/>
      <c r="P45" s="24"/>
    </row>
    <row r="46" spans="1:16" s="12" customFormat="1" ht="15" customHeight="1">
      <c r="A46" s="49"/>
      <c r="B46" s="50"/>
      <c r="C46" s="50"/>
      <c r="D46" s="50"/>
      <c r="E46" s="50"/>
      <c r="F46" s="50"/>
      <c r="G46" s="50"/>
      <c r="H46" s="50"/>
      <c r="I46" s="50"/>
      <c r="J46" s="50"/>
      <c r="K46" s="50"/>
      <c r="L46" s="50"/>
      <c r="M46" s="50"/>
      <c r="N46" s="50"/>
      <c r="O46" s="51"/>
    </row>
    <row r="47" spans="1:16" s="12" customFormat="1" ht="15" customHeight="1">
      <c r="A47" s="52"/>
      <c r="B47" s="50"/>
      <c r="C47" s="53"/>
      <c r="D47" s="53"/>
      <c r="E47" s="53"/>
      <c r="F47" s="53"/>
      <c r="G47" s="53"/>
      <c r="H47" s="53"/>
      <c r="I47" s="53"/>
      <c r="J47" s="53"/>
      <c r="K47" s="53"/>
      <c r="L47" s="53"/>
      <c r="M47" s="53"/>
      <c r="N47" s="306"/>
      <c r="O47" s="54"/>
    </row>
    <row r="48" spans="1:16" s="12" customFormat="1" ht="15" customHeight="1">
      <c r="A48" s="52"/>
      <c r="B48" s="50"/>
      <c r="C48" s="53"/>
      <c r="D48" s="53"/>
      <c r="E48" s="53"/>
      <c r="F48" s="53"/>
      <c r="G48" s="53"/>
      <c r="H48" s="53"/>
      <c r="I48" s="53"/>
      <c r="J48" s="53"/>
      <c r="K48" s="53"/>
      <c r="L48" s="53"/>
      <c r="M48" s="53"/>
      <c r="N48" s="306"/>
      <c r="O48" s="54"/>
    </row>
    <row r="49" spans="1:15" s="12" customFormat="1" ht="15" customHeight="1">
      <c r="A49" s="52"/>
      <c r="B49" s="50"/>
      <c r="C49" s="53"/>
      <c r="D49" s="53"/>
      <c r="E49" s="53"/>
      <c r="F49" s="53"/>
      <c r="G49" s="53"/>
      <c r="H49" s="53"/>
      <c r="I49" s="53"/>
      <c r="J49" s="53"/>
      <c r="K49" s="53"/>
      <c r="L49" s="53"/>
      <c r="M49" s="53"/>
      <c r="N49" s="306"/>
      <c r="O49" s="54"/>
    </row>
    <row r="50" spans="1:15" ht="22.15" customHeight="1" thickBot="1">
      <c r="A50" s="56"/>
      <c r="B50" s="57"/>
      <c r="C50" s="57"/>
      <c r="D50" s="57"/>
      <c r="E50" s="57"/>
      <c r="F50" s="57"/>
      <c r="G50" s="57"/>
      <c r="H50" s="57"/>
      <c r="I50" s="57"/>
      <c r="J50" s="58"/>
      <c r="K50" s="556"/>
      <c r="L50" s="556"/>
      <c r="M50" s="59"/>
      <c r="N50" s="59"/>
      <c r="O50" s="60"/>
    </row>
    <row r="51" spans="1:15" ht="7.9" customHeight="1">
      <c r="A51" s="61"/>
      <c r="B51" s="55"/>
      <c r="C51" s="61"/>
      <c r="D51" s="61"/>
      <c r="E51" s="61"/>
      <c r="F51" s="61"/>
      <c r="G51" s="61"/>
      <c r="H51" s="61"/>
      <c r="I51" s="61"/>
      <c r="J51" s="61"/>
      <c r="K51" s="61"/>
      <c r="L51" s="61"/>
      <c r="M51" s="61"/>
      <c r="N51" s="61"/>
      <c r="O51" s="61"/>
    </row>
    <row r="52" spans="1:15">
      <c r="A52" s="61"/>
      <c r="B52" s="61"/>
      <c r="C52" s="61"/>
      <c r="D52" s="61"/>
      <c r="E52" s="61"/>
      <c r="F52" s="61"/>
      <c r="G52" s="61"/>
      <c r="H52" s="61"/>
      <c r="I52" s="61"/>
      <c r="J52" s="61"/>
      <c r="K52" s="61"/>
      <c r="L52" s="61"/>
      <c r="M52" s="61"/>
      <c r="N52" s="61"/>
      <c r="O52" s="61"/>
    </row>
    <row r="53" spans="1:15">
      <c r="A53" s="61"/>
      <c r="B53" s="61"/>
      <c r="C53" s="61"/>
      <c r="D53" s="61"/>
      <c r="E53" s="61"/>
      <c r="F53" s="61"/>
      <c r="G53" s="61"/>
      <c r="H53" s="61"/>
      <c r="I53" s="61"/>
      <c r="J53" s="61"/>
      <c r="K53" s="61"/>
      <c r="L53" s="61"/>
      <c r="M53" s="61"/>
      <c r="N53" s="61"/>
      <c r="O53" s="61"/>
    </row>
    <row r="54" spans="1:15">
      <c r="A54" s="61"/>
      <c r="B54" s="61"/>
      <c r="C54" s="61"/>
      <c r="D54" s="61"/>
      <c r="E54" s="61"/>
      <c r="F54" s="61"/>
      <c r="G54" s="61"/>
      <c r="H54" s="61"/>
      <c r="I54" s="61"/>
      <c r="J54" s="61"/>
      <c r="K54" s="61"/>
      <c r="L54" s="61"/>
      <c r="M54" s="61"/>
      <c r="N54" s="61"/>
      <c r="O54" s="61"/>
    </row>
    <row r="55" spans="1:15">
      <c r="A55" s="61"/>
      <c r="B55" s="61"/>
      <c r="C55" s="61"/>
      <c r="D55" s="61"/>
      <c r="E55" s="61"/>
      <c r="F55" s="61"/>
      <c r="G55" s="61"/>
      <c r="H55" s="61"/>
      <c r="I55" s="61"/>
      <c r="J55" s="61"/>
      <c r="K55" s="61"/>
      <c r="L55" s="61"/>
      <c r="M55" s="61"/>
      <c r="N55" s="61"/>
      <c r="O55" s="61"/>
    </row>
    <row r="56" spans="1:15">
      <c r="A56" s="61"/>
      <c r="B56" s="61"/>
      <c r="C56" s="61"/>
      <c r="D56" s="61"/>
      <c r="E56" s="61"/>
      <c r="F56" s="61"/>
      <c r="G56" s="61"/>
      <c r="H56" s="61"/>
      <c r="I56" s="61"/>
      <c r="J56" s="61"/>
      <c r="K56" s="61"/>
      <c r="L56" s="61"/>
      <c r="M56" s="61"/>
      <c r="N56" s="61"/>
      <c r="O56" s="61"/>
    </row>
    <row r="57" spans="1:15">
      <c r="A57" s="61"/>
      <c r="B57" s="61"/>
      <c r="C57" s="61"/>
      <c r="D57" s="61"/>
      <c r="E57" s="61"/>
      <c r="F57" s="61"/>
      <c r="G57" s="61"/>
      <c r="H57" s="61"/>
      <c r="I57" s="61"/>
      <c r="J57" s="61"/>
      <c r="K57" s="61"/>
      <c r="L57" s="61"/>
      <c r="M57" s="61"/>
      <c r="N57" s="61"/>
      <c r="O57" s="61"/>
    </row>
    <row r="58" spans="1:15">
      <c r="A58" s="61"/>
      <c r="B58" s="61"/>
      <c r="C58" s="61"/>
      <c r="D58" s="61"/>
      <c r="E58" s="61"/>
      <c r="F58" s="61"/>
      <c r="G58" s="61"/>
      <c r="H58" s="61"/>
      <c r="I58" s="61"/>
      <c r="J58" s="61"/>
      <c r="K58" s="61"/>
      <c r="L58" s="61"/>
      <c r="M58" s="61"/>
      <c r="N58" s="61"/>
      <c r="O58" s="61"/>
    </row>
    <row r="59" spans="1:15">
      <c r="A59" s="61"/>
      <c r="B59" s="61"/>
      <c r="C59" s="61"/>
      <c r="D59" s="61"/>
      <c r="E59" s="61"/>
      <c r="F59" s="61"/>
      <c r="G59" s="61"/>
      <c r="H59" s="61"/>
      <c r="I59" s="61"/>
      <c r="J59" s="61"/>
      <c r="K59" s="61"/>
      <c r="L59" s="61"/>
      <c r="M59" s="61"/>
      <c r="N59" s="61"/>
      <c r="O59" s="61"/>
    </row>
    <row r="60" spans="1:15">
      <c r="A60" s="61"/>
      <c r="B60" s="61"/>
      <c r="C60" s="61"/>
      <c r="D60" s="61"/>
      <c r="E60" s="61"/>
      <c r="F60" s="61"/>
      <c r="G60" s="61"/>
      <c r="H60" s="61"/>
      <c r="I60" s="61"/>
      <c r="J60" s="61"/>
      <c r="K60" s="61"/>
      <c r="L60" s="61"/>
      <c r="M60" s="61"/>
      <c r="N60" s="61"/>
      <c r="O60" s="61"/>
    </row>
    <row r="61" spans="1:15">
      <c r="A61" s="61"/>
      <c r="B61" s="61"/>
      <c r="C61" s="61"/>
      <c r="D61" s="61"/>
      <c r="E61" s="61"/>
      <c r="F61" s="61"/>
      <c r="G61" s="61"/>
      <c r="H61" s="61"/>
      <c r="I61" s="61"/>
      <c r="J61" s="61"/>
      <c r="K61" s="61"/>
      <c r="L61" s="61"/>
      <c r="M61" s="61"/>
      <c r="N61" s="61"/>
      <c r="O61" s="61"/>
    </row>
    <row r="62" spans="1:15">
      <c r="A62" s="61"/>
      <c r="B62" s="61"/>
      <c r="C62" s="61"/>
      <c r="D62" s="61"/>
      <c r="E62" s="61"/>
      <c r="F62" s="61"/>
      <c r="G62" s="61"/>
      <c r="H62" s="61"/>
      <c r="I62" s="61"/>
      <c r="J62" s="61"/>
      <c r="K62" s="61"/>
      <c r="L62" s="61"/>
      <c r="M62" s="61"/>
      <c r="N62" s="61"/>
      <c r="O62" s="61"/>
    </row>
    <row r="63" spans="1:15">
      <c r="A63" s="61"/>
      <c r="B63" s="61"/>
      <c r="C63" s="61"/>
      <c r="D63" s="61"/>
      <c r="E63" s="61"/>
      <c r="F63" s="61"/>
      <c r="G63" s="61"/>
      <c r="H63" s="61"/>
      <c r="I63" s="61"/>
      <c r="J63" s="61"/>
      <c r="K63" s="61"/>
      <c r="L63" s="61"/>
      <c r="M63" s="61"/>
      <c r="N63" s="61"/>
      <c r="O63" s="61"/>
    </row>
    <row r="64" spans="1:15">
      <c r="A64" s="61"/>
      <c r="B64" s="61"/>
      <c r="C64" s="61"/>
      <c r="D64" s="61"/>
      <c r="E64" s="61"/>
      <c r="F64" s="61"/>
      <c r="G64" s="61"/>
      <c r="H64" s="61"/>
      <c r="I64" s="61"/>
      <c r="J64" s="61"/>
      <c r="K64" s="61"/>
      <c r="L64" s="61"/>
      <c r="M64" s="61"/>
      <c r="N64" s="61"/>
      <c r="O64" s="61"/>
    </row>
    <row r="65" spans="1:15">
      <c r="A65" s="61"/>
      <c r="B65" s="61"/>
      <c r="C65" s="61"/>
      <c r="D65" s="61"/>
      <c r="E65" s="61"/>
      <c r="F65" s="61"/>
      <c r="G65" s="61"/>
      <c r="H65" s="61"/>
      <c r="I65" s="61"/>
      <c r="J65" s="61"/>
      <c r="K65" s="61"/>
      <c r="L65" s="61"/>
      <c r="M65" s="61"/>
      <c r="N65" s="61"/>
      <c r="O65" s="61"/>
    </row>
    <row r="66" spans="1:15">
      <c r="A66" s="61"/>
      <c r="B66" s="61"/>
      <c r="C66" s="61"/>
      <c r="D66" s="61"/>
      <c r="E66" s="61"/>
      <c r="F66" s="61"/>
      <c r="G66" s="61"/>
      <c r="H66" s="61"/>
      <c r="I66" s="61"/>
      <c r="J66" s="61"/>
      <c r="K66" s="61"/>
      <c r="L66" s="61"/>
      <c r="M66" s="61"/>
      <c r="N66" s="61"/>
      <c r="O66" s="61"/>
    </row>
    <row r="67" spans="1:15">
      <c r="A67" s="61"/>
      <c r="B67" s="61"/>
      <c r="C67" s="61"/>
      <c r="D67" s="61"/>
      <c r="E67" s="61"/>
      <c r="F67" s="61"/>
      <c r="G67" s="61"/>
      <c r="H67" s="61"/>
      <c r="I67" s="61"/>
      <c r="J67" s="61"/>
      <c r="K67" s="61"/>
      <c r="L67" s="61"/>
      <c r="M67" s="61"/>
      <c r="N67" s="61"/>
      <c r="O67" s="61"/>
    </row>
    <row r="68" spans="1:15">
      <c r="A68" s="61"/>
      <c r="B68" s="61"/>
      <c r="C68" s="61"/>
      <c r="D68" s="61"/>
      <c r="E68" s="61"/>
      <c r="F68" s="61"/>
      <c r="G68" s="61"/>
      <c r="H68" s="61"/>
      <c r="I68" s="61"/>
      <c r="J68" s="61"/>
      <c r="K68" s="61"/>
      <c r="L68" s="61"/>
      <c r="M68" s="61"/>
      <c r="N68" s="61"/>
      <c r="O68" s="61"/>
    </row>
    <row r="69" spans="1:15">
      <c r="A69" s="61"/>
      <c r="B69" s="61"/>
      <c r="C69" s="61"/>
      <c r="D69" s="61"/>
      <c r="E69" s="61"/>
      <c r="F69" s="61"/>
      <c r="G69" s="61"/>
      <c r="H69" s="61"/>
      <c r="I69" s="61"/>
      <c r="J69" s="61"/>
      <c r="K69" s="61"/>
      <c r="L69" s="61"/>
      <c r="M69" s="61"/>
      <c r="N69" s="61"/>
      <c r="O69" s="61"/>
    </row>
    <row r="70" spans="1:15">
      <c r="A70" s="61"/>
      <c r="B70" s="61"/>
      <c r="C70" s="61"/>
      <c r="D70" s="61"/>
      <c r="E70" s="61"/>
      <c r="F70" s="61"/>
      <c r="G70" s="61"/>
      <c r="H70" s="61"/>
      <c r="I70" s="61"/>
      <c r="J70" s="61"/>
      <c r="K70" s="61"/>
      <c r="L70" s="61"/>
      <c r="M70" s="61"/>
      <c r="N70" s="61"/>
      <c r="O70" s="61"/>
    </row>
    <row r="71" spans="1:15">
      <c r="A71" s="61"/>
      <c r="B71" s="61"/>
      <c r="C71" s="61"/>
      <c r="D71" s="61"/>
      <c r="E71" s="61"/>
      <c r="F71" s="61"/>
      <c r="G71" s="61"/>
      <c r="H71" s="61"/>
      <c r="I71" s="61"/>
      <c r="J71" s="61"/>
      <c r="K71" s="61"/>
      <c r="L71" s="61"/>
      <c r="M71" s="61"/>
      <c r="N71" s="61"/>
      <c r="O71" s="61"/>
    </row>
    <row r="72" spans="1:15">
      <c r="A72" s="61"/>
      <c r="B72" s="61"/>
      <c r="C72" s="61"/>
      <c r="D72" s="61"/>
      <c r="E72" s="61"/>
      <c r="F72" s="61"/>
      <c r="G72" s="61"/>
      <c r="H72" s="61"/>
      <c r="I72" s="61"/>
      <c r="J72" s="61"/>
      <c r="K72" s="61"/>
      <c r="L72" s="61"/>
      <c r="M72" s="61"/>
      <c r="N72" s="61"/>
      <c r="O72" s="61"/>
    </row>
    <row r="73" spans="1:15">
      <c r="A73" s="61"/>
      <c r="B73" s="61"/>
      <c r="C73" s="61"/>
      <c r="D73" s="61"/>
      <c r="E73" s="61"/>
      <c r="F73" s="61"/>
      <c r="G73" s="61"/>
      <c r="H73" s="61"/>
      <c r="I73" s="61"/>
      <c r="J73" s="61"/>
      <c r="K73" s="61"/>
      <c r="L73" s="61"/>
      <c r="M73" s="61"/>
      <c r="N73" s="61"/>
      <c r="O73" s="61"/>
    </row>
    <row r="74" spans="1:15">
      <c r="A74" s="61"/>
      <c r="B74" s="61"/>
      <c r="C74" s="61"/>
      <c r="D74" s="61"/>
      <c r="E74" s="61"/>
      <c r="F74" s="61"/>
      <c r="G74" s="61"/>
      <c r="H74" s="61"/>
      <c r="I74" s="61"/>
      <c r="J74" s="61"/>
      <c r="K74" s="61"/>
      <c r="L74" s="61"/>
      <c r="M74" s="61"/>
      <c r="N74" s="61"/>
      <c r="O74" s="61"/>
    </row>
    <row r="75" spans="1:15">
      <c r="A75" s="61"/>
      <c r="B75" s="61"/>
      <c r="C75" s="61"/>
      <c r="D75" s="61"/>
      <c r="E75" s="61"/>
      <c r="F75" s="61"/>
      <c r="G75" s="61"/>
      <c r="H75" s="61"/>
      <c r="I75" s="61"/>
      <c r="J75" s="61"/>
      <c r="K75" s="61"/>
      <c r="L75" s="61"/>
      <c r="M75" s="61"/>
      <c r="N75" s="61"/>
      <c r="O75" s="61"/>
    </row>
    <row r="76" spans="1:15">
      <c r="A76" s="61"/>
      <c r="B76" s="61"/>
      <c r="C76" s="61"/>
      <c r="D76" s="61"/>
      <c r="E76" s="61"/>
      <c r="F76" s="61"/>
      <c r="G76" s="61"/>
      <c r="H76" s="61"/>
      <c r="I76" s="61"/>
      <c r="J76" s="61"/>
      <c r="K76" s="61"/>
      <c r="L76" s="61"/>
      <c r="M76" s="61"/>
      <c r="N76" s="61"/>
      <c r="O76" s="61"/>
    </row>
    <row r="77" spans="1:15" ht="3.75" customHeight="1">
      <c r="A77" s="26"/>
      <c r="B77" s="26"/>
      <c r="C77" s="26"/>
      <c r="D77" s="26"/>
      <c r="E77" s="26"/>
      <c r="F77" s="26"/>
      <c r="G77" s="26"/>
      <c r="H77" s="26"/>
      <c r="I77" s="26"/>
      <c r="J77" s="26"/>
      <c r="K77" s="26"/>
      <c r="L77" s="26"/>
      <c r="M77" s="26"/>
      <c r="N77" s="26"/>
      <c r="O77" s="26"/>
    </row>
  </sheetData>
  <sheetProtection password="89E8" sheet="1" objects="1" scenarios="1" selectLockedCells="1"/>
  <mergeCells count="14">
    <mergeCell ref="F5:G5"/>
    <mergeCell ref="J5:K5"/>
    <mergeCell ref="K50:L50"/>
    <mergeCell ref="N5:O5"/>
    <mergeCell ref="D5:E5"/>
    <mergeCell ref="H5:I5"/>
    <mergeCell ref="B7:M17"/>
    <mergeCell ref="A5:C5"/>
    <mergeCell ref="A2:O2"/>
    <mergeCell ref="B3:L3"/>
    <mergeCell ref="M3:O3"/>
    <mergeCell ref="B4:G4"/>
    <mergeCell ref="H4:I4"/>
    <mergeCell ref="J4:O4"/>
  </mergeCells>
  <phoneticPr fontId="3"/>
  <pageMargins left="0.78740157480314965" right="0.51181102362204722" top="0.78740157480314965" bottom="0.39370078740157483" header="0.19685039370078741" footer="0.19685039370078741"/>
  <pageSetup paperSize="9" orientation="portrait" r:id="rId1"/>
  <headerFooter alignWithMargins="0"/>
  <rowBreaks count="1" manualBreakCount="1">
    <brk id="51"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4"/>
  <sheetViews>
    <sheetView view="pageBreakPreview" zoomScaleNormal="100" zoomScaleSheetLayoutView="100" zoomScalePageLayoutView="220" workbookViewId="0">
      <selection activeCell="G67" sqref="G67"/>
    </sheetView>
  </sheetViews>
  <sheetFormatPr defaultRowHeight="13.5"/>
  <cols>
    <col min="1" max="1" width="10.375" style="11" customWidth="1"/>
    <col min="2" max="2" width="2.375" style="11" customWidth="1"/>
    <col min="3" max="3" width="9.125" style="11" customWidth="1"/>
    <col min="4" max="4" width="20.875" style="11" customWidth="1"/>
    <col min="5" max="5" width="14.75" style="11" customWidth="1"/>
    <col min="6" max="6" width="4.75" style="11" customWidth="1"/>
    <col min="7" max="8" width="6.375" style="11" customWidth="1"/>
    <col min="9" max="9" width="4.75" style="11" customWidth="1"/>
    <col min="10" max="10" width="4.875" style="11" customWidth="1"/>
    <col min="11" max="11" width="4.125" style="11" customWidth="1"/>
    <col min="12" max="12" width="5.625" style="11" customWidth="1"/>
    <col min="13" max="16384" width="9" style="11"/>
  </cols>
  <sheetData>
    <row r="1" spans="1:17" ht="15" customHeight="1" thickBot="1"/>
    <row r="2" spans="1:17" s="12" customFormat="1" ht="19.5" customHeight="1" thickBot="1">
      <c r="A2" s="473" t="str">
        <f>+表紙!A2</f>
        <v>業務用厨房熱機器等性能測定結果　【電気機器】</v>
      </c>
      <c r="B2" s="474"/>
      <c r="C2" s="474"/>
      <c r="D2" s="474"/>
      <c r="E2" s="474"/>
      <c r="F2" s="474"/>
      <c r="G2" s="474"/>
      <c r="H2" s="474"/>
      <c r="I2" s="474"/>
      <c r="J2" s="474"/>
      <c r="K2" s="475"/>
    </row>
    <row r="3" spans="1:17" s="12" customFormat="1" ht="28.5" customHeight="1" thickTop="1">
      <c r="A3" s="114" t="s">
        <v>259</v>
      </c>
      <c r="B3" s="484" t="s">
        <v>165</v>
      </c>
      <c r="C3" s="485"/>
      <c r="D3" s="485"/>
      <c r="E3" s="485"/>
      <c r="F3" s="485"/>
      <c r="G3" s="485"/>
      <c r="H3" s="485"/>
      <c r="I3" s="476" t="str">
        <f>IF(+表紙!$H$11="選択してください","",+表紙!$H$11)</f>
        <v/>
      </c>
      <c r="J3" s="533"/>
      <c r="K3" s="477"/>
    </row>
    <row r="4" spans="1:17" s="12" customFormat="1" ht="20.100000000000001" customHeight="1" thickBot="1">
      <c r="A4" s="77" t="s">
        <v>0</v>
      </c>
      <c r="B4" s="482" t="str">
        <f>IF(表紙!$B$6=0,"",表紙!$B$6)</f>
        <v/>
      </c>
      <c r="C4" s="482"/>
      <c r="D4" s="496"/>
      <c r="E4" s="496"/>
      <c r="F4" s="497"/>
      <c r="G4" s="300" t="s">
        <v>1</v>
      </c>
      <c r="H4" s="478" t="str">
        <f>IF(表紙!$G$5=0,"",表紙!$G$5)</f>
        <v/>
      </c>
      <c r="I4" s="479"/>
      <c r="J4" s="479"/>
      <c r="K4" s="480"/>
      <c r="L4" s="50"/>
      <c r="M4" s="50"/>
      <c r="N4" s="50"/>
      <c r="O4" s="50"/>
      <c r="P4" s="50"/>
      <c r="Q4" s="50"/>
    </row>
    <row r="5" spans="1:17" s="12" customFormat="1" ht="15" customHeight="1">
      <c r="A5" s="16" t="s">
        <v>32</v>
      </c>
      <c r="B5" s="509" t="s">
        <v>33</v>
      </c>
      <c r="C5" s="510"/>
      <c r="D5" s="287"/>
      <c r="E5" s="576" t="s">
        <v>34</v>
      </c>
      <c r="F5" s="577"/>
      <c r="G5" s="288"/>
      <c r="H5" s="580" t="s">
        <v>22</v>
      </c>
      <c r="I5" s="288"/>
      <c r="J5" s="582" t="s">
        <v>122</v>
      </c>
      <c r="K5" s="174"/>
      <c r="L5" s="33"/>
      <c r="M5" s="253"/>
      <c r="N5" s="253"/>
      <c r="O5" s="252"/>
      <c r="P5" s="22"/>
      <c r="Q5" s="50"/>
    </row>
    <row r="6" spans="1:17" s="12" customFormat="1" ht="15" customHeight="1" thickBot="1">
      <c r="A6" s="77" t="s">
        <v>35</v>
      </c>
      <c r="B6" s="511"/>
      <c r="C6" s="512"/>
      <c r="D6" s="65"/>
      <c r="E6" s="578"/>
      <c r="F6" s="579"/>
      <c r="G6" s="66"/>
      <c r="H6" s="581"/>
      <c r="I6" s="66"/>
      <c r="J6" s="431"/>
      <c r="K6" s="175"/>
      <c r="L6" s="33"/>
      <c r="M6" s="253"/>
      <c r="N6" s="253"/>
      <c r="O6" s="252"/>
      <c r="P6" s="22"/>
      <c r="Q6" s="50"/>
    </row>
    <row r="7" spans="1:17" s="12" customFormat="1" ht="21" customHeight="1">
      <c r="A7" s="85"/>
      <c r="B7" s="99" t="s">
        <v>49</v>
      </c>
      <c r="C7" s="25"/>
      <c r="D7" s="25"/>
      <c r="E7" s="25"/>
      <c r="F7" s="25"/>
      <c r="G7" s="25"/>
      <c r="H7" s="25"/>
      <c r="I7" s="25"/>
      <c r="J7" s="25"/>
      <c r="K7" s="86"/>
      <c r="L7" s="24"/>
      <c r="M7" s="24"/>
      <c r="N7" s="24"/>
      <c r="O7" s="24"/>
      <c r="P7" s="24"/>
      <c r="Q7" s="24"/>
    </row>
    <row r="8" spans="1:17" s="12" customFormat="1" ht="15" customHeight="1">
      <c r="A8" s="85"/>
      <c r="B8" s="573"/>
      <c r="C8" s="573"/>
      <c r="D8" s="573"/>
      <c r="E8" s="297"/>
      <c r="F8" s="25"/>
      <c r="G8" s="25"/>
      <c r="H8" s="25"/>
      <c r="I8" s="25"/>
      <c r="J8" s="25"/>
      <c r="K8" s="86"/>
    </row>
    <row r="9" spans="1:17" s="12" customFormat="1" ht="16.5" customHeight="1">
      <c r="A9" s="85"/>
      <c r="B9" s="573"/>
      <c r="C9" s="573"/>
      <c r="D9" s="573"/>
      <c r="E9" s="297"/>
      <c r="F9" s="25"/>
      <c r="G9" s="124" t="s">
        <v>220</v>
      </c>
      <c r="H9" s="124" t="s">
        <v>213</v>
      </c>
      <c r="I9" s="25"/>
      <c r="J9" s="25"/>
      <c r="K9" s="86"/>
    </row>
    <row r="10" spans="1:17" s="12" customFormat="1" ht="16.5" customHeight="1">
      <c r="A10" s="115"/>
      <c r="C10" s="38" t="s">
        <v>91</v>
      </c>
      <c r="D10" s="26"/>
      <c r="E10" s="26"/>
      <c r="F10" s="116" t="s">
        <v>63</v>
      </c>
      <c r="G10" s="117" t="str">
        <f>IF('3.立上り性能'!I28&lt;&gt;"",'3.立上り性能'!I28,"")</f>
        <v/>
      </c>
      <c r="H10" s="117" t="str">
        <f>IF('3.立上り性能'!K28&lt;&gt;"",'3.立上り性能'!K28,"")</f>
        <v/>
      </c>
      <c r="I10" s="118" t="s">
        <v>92</v>
      </c>
      <c r="J10" s="565" t="s">
        <v>3</v>
      </c>
      <c r="K10" s="566"/>
    </row>
    <row r="11" spans="1:17" s="12" customFormat="1" ht="16.5" customHeight="1">
      <c r="A11" s="115"/>
      <c r="C11" s="119" t="s">
        <v>216</v>
      </c>
      <c r="D11" s="26"/>
      <c r="E11" s="26"/>
      <c r="F11" s="25"/>
      <c r="G11" s="25"/>
      <c r="H11" s="25"/>
      <c r="I11" s="120"/>
      <c r="J11" s="290"/>
      <c r="K11" s="291"/>
    </row>
    <row r="12" spans="1:17" s="12" customFormat="1" ht="16.5" customHeight="1">
      <c r="A12" s="115"/>
      <c r="B12" s="574" t="s">
        <v>144</v>
      </c>
      <c r="C12" s="574"/>
      <c r="D12" s="574"/>
      <c r="E12" s="574"/>
      <c r="F12" s="121" t="s">
        <v>64</v>
      </c>
      <c r="G12" s="122" t="str">
        <f>IF('3.立上り性能'!I19&lt;&gt;"",'3.立上り性能'!I19,"")</f>
        <v/>
      </c>
      <c r="H12" s="123" t="str">
        <f>IF('3.立上り性能'!K19&lt;&gt;"",'3.立上り性能'!K19,"")</f>
        <v/>
      </c>
      <c r="I12" s="120" t="s">
        <v>2</v>
      </c>
      <c r="J12" s="565" t="s">
        <v>36</v>
      </c>
      <c r="K12" s="566"/>
    </row>
    <row r="13" spans="1:17" s="12" customFormat="1" ht="16.5" customHeight="1">
      <c r="A13" s="115"/>
      <c r="C13" s="119" t="s">
        <v>145</v>
      </c>
      <c r="D13" s="26"/>
      <c r="E13" s="26"/>
      <c r="F13" s="121" t="s">
        <v>65</v>
      </c>
      <c r="G13" s="122" t="str">
        <f>IF('3.立上り性能'!I20&lt;&gt;"",'3.立上り性能'!I20,"")</f>
        <v/>
      </c>
      <c r="H13" s="122" t="str">
        <f>IF('3.立上り性能'!K20&lt;&gt;"",'3.立上り性能'!K20,"")</f>
        <v/>
      </c>
      <c r="I13" s="120" t="s">
        <v>2</v>
      </c>
      <c r="J13" s="565" t="s">
        <v>36</v>
      </c>
      <c r="K13" s="566"/>
    </row>
    <row r="14" spans="1:17" s="12" customFormat="1" ht="4.5" customHeight="1" thickBot="1">
      <c r="A14" s="115"/>
      <c r="C14" s="38"/>
      <c r="D14" s="26"/>
      <c r="E14" s="26"/>
      <c r="F14" s="124"/>
      <c r="G14" s="125"/>
      <c r="H14" s="125"/>
      <c r="I14" s="126"/>
      <c r="J14" s="290"/>
      <c r="K14" s="291"/>
    </row>
    <row r="15" spans="1:17" s="12" customFormat="1" ht="16.5" customHeight="1" thickBot="1">
      <c r="A15" s="115"/>
      <c r="C15" s="38" t="s">
        <v>225</v>
      </c>
      <c r="D15" s="26"/>
      <c r="E15" s="26"/>
      <c r="F15" s="116" t="s">
        <v>217</v>
      </c>
      <c r="G15" s="127" t="str">
        <f>IF(COUNT(G10,G12,G13)=3,G10*(180-25)/(G12-G13),"")</f>
        <v/>
      </c>
      <c r="H15" s="127" t="str">
        <f>IF(COUNT(H10,H12,H13)=3,H10*(180-25)/(H12-H13),"")</f>
        <v/>
      </c>
      <c r="I15" s="118" t="s">
        <v>92</v>
      </c>
      <c r="J15" s="565" t="s">
        <v>3</v>
      </c>
      <c r="K15" s="566"/>
    </row>
    <row r="16" spans="1:17" ht="4.5" customHeight="1" thickBot="1">
      <c r="A16" s="115"/>
      <c r="B16" s="26"/>
      <c r="C16" s="26"/>
      <c r="D16" s="26"/>
      <c r="E16" s="26"/>
      <c r="F16" s="26"/>
      <c r="G16" s="26"/>
      <c r="H16" s="26"/>
      <c r="I16" s="126"/>
      <c r="J16" s="290"/>
      <c r="K16" s="291"/>
    </row>
    <row r="17" spans="1:11" ht="26.25" customHeight="1" thickBot="1">
      <c r="A17" s="115"/>
      <c r="B17" s="26"/>
      <c r="C17" s="26"/>
      <c r="D17" s="26"/>
      <c r="E17" s="106"/>
      <c r="F17" s="106"/>
      <c r="G17" s="132" t="s">
        <v>218</v>
      </c>
      <c r="H17" s="173" t="str">
        <f>IF(COUNTBLANK(G15:H15)=0,(G15+H15)/2,"")</f>
        <v/>
      </c>
      <c r="I17" s="118" t="s">
        <v>92</v>
      </c>
      <c r="J17" s="565" t="s">
        <v>3</v>
      </c>
      <c r="K17" s="566"/>
    </row>
    <row r="18" spans="1:11" ht="4.5" customHeight="1" thickBot="1">
      <c r="A18" s="115"/>
      <c r="B18" s="26"/>
      <c r="C18" s="26"/>
      <c r="D18" s="26"/>
      <c r="E18" s="26"/>
      <c r="F18" s="26"/>
      <c r="G18" s="26"/>
      <c r="H18" s="26"/>
      <c r="I18" s="126"/>
      <c r="J18" s="301"/>
      <c r="K18" s="302"/>
    </row>
    <row r="19" spans="1:11" ht="14.25" customHeight="1" thickBot="1">
      <c r="A19" s="115"/>
      <c r="B19" s="26"/>
      <c r="C19" s="26"/>
      <c r="D19" s="26"/>
      <c r="E19" s="26"/>
      <c r="F19" s="26"/>
      <c r="G19" s="286" t="s">
        <v>21</v>
      </c>
      <c r="H19" s="45" t="str">
        <f>IF(H17&lt;&gt;"",ABS(G15-H15)/H17,"")</f>
        <v/>
      </c>
      <c r="I19" s="126"/>
      <c r="J19" s="583"/>
      <c r="K19" s="584"/>
    </row>
    <row r="20" spans="1:11" s="12" customFormat="1" ht="21" customHeight="1">
      <c r="A20" s="85"/>
      <c r="B20" s="99" t="s">
        <v>50</v>
      </c>
      <c r="C20" s="25"/>
      <c r="D20" s="128"/>
      <c r="E20" s="25"/>
      <c r="F20" s="25"/>
      <c r="G20" s="25"/>
      <c r="H20" s="25"/>
      <c r="I20" s="27"/>
      <c r="J20" s="129"/>
      <c r="K20" s="130"/>
    </row>
    <row r="21" spans="1:11" s="12" customFormat="1" ht="15" customHeight="1">
      <c r="A21" s="85"/>
      <c r="B21" s="99"/>
      <c r="C21" s="99"/>
      <c r="D21" s="25"/>
      <c r="E21" s="25"/>
      <c r="F21" s="25"/>
      <c r="G21" s="25"/>
      <c r="H21" s="25"/>
      <c r="I21" s="126"/>
      <c r="J21" s="126"/>
      <c r="K21" s="130"/>
    </row>
    <row r="22" spans="1:11" s="12" customFormat="1" ht="15" customHeight="1">
      <c r="A22" s="85"/>
      <c r="B22" s="99"/>
      <c r="C22" s="25"/>
      <c r="D22" s="131"/>
      <c r="E22" s="25"/>
      <c r="F22" s="25"/>
      <c r="G22" s="25"/>
      <c r="H22" s="25"/>
      <c r="I22" s="126"/>
      <c r="J22" s="126"/>
      <c r="K22" s="130"/>
    </row>
    <row r="23" spans="1:11" s="12" customFormat="1" ht="17.25" customHeight="1">
      <c r="A23" s="85"/>
      <c r="B23" s="99"/>
      <c r="C23" s="25" t="s">
        <v>121</v>
      </c>
      <c r="D23" s="27"/>
      <c r="E23" s="33"/>
      <c r="F23" s="25"/>
      <c r="G23" s="132" t="s">
        <v>110</v>
      </c>
      <c r="H23" s="117" t="str">
        <f>+'4.調理能力'!K31</f>
        <v/>
      </c>
      <c r="I23" s="118" t="s">
        <v>92</v>
      </c>
      <c r="J23" s="565" t="s">
        <v>3</v>
      </c>
      <c r="K23" s="566"/>
    </row>
    <row r="24" spans="1:11" s="12" customFormat="1" ht="17.25" customHeight="1">
      <c r="A24" s="85"/>
      <c r="B24" s="99"/>
      <c r="C24" s="27" t="s">
        <v>111</v>
      </c>
      <c r="D24" s="27"/>
      <c r="E24" s="33"/>
      <c r="F24" s="25"/>
      <c r="G24" s="132" t="s">
        <v>112</v>
      </c>
      <c r="H24" s="133" t="str">
        <f>IF(+'4.調理能力'!K24&lt;&gt;"",+'4.調理能力'!K24,"")</f>
        <v/>
      </c>
      <c r="I24" s="118" t="s">
        <v>113</v>
      </c>
      <c r="J24" s="565" t="s">
        <v>79</v>
      </c>
      <c r="K24" s="566"/>
    </row>
    <row r="25" spans="1:11" s="12" customFormat="1" ht="3.75" customHeight="1" thickBot="1">
      <c r="A25" s="85"/>
      <c r="B25" s="99"/>
      <c r="C25" s="27"/>
      <c r="D25" s="27"/>
      <c r="E25" s="33"/>
      <c r="F25" s="25"/>
      <c r="G25" s="132"/>
      <c r="H25" s="134"/>
      <c r="I25" s="126"/>
      <c r="J25" s="126"/>
      <c r="K25" s="130"/>
    </row>
    <row r="26" spans="1:11" s="12" customFormat="1" ht="26.25" customHeight="1" thickBot="1">
      <c r="A26" s="85"/>
      <c r="B26" s="99"/>
      <c r="C26" s="27" t="s">
        <v>226</v>
      </c>
      <c r="D26" s="25"/>
      <c r="E26" s="27"/>
      <c r="F26" s="25"/>
      <c r="G26" s="132" t="s">
        <v>219</v>
      </c>
      <c r="H26" s="173" t="str">
        <f>IF(COUNTBLANK(H23:H24)=0,H23*60/H24,"")</f>
        <v/>
      </c>
      <c r="I26" s="118" t="s">
        <v>11</v>
      </c>
      <c r="J26" s="565" t="s">
        <v>3</v>
      </c>
      <c r="K26" s="566"/>
    </row>
    <row r="27" spans="1:11" s="12" customFormat="1" ht="21" customHeight="1">
      <c r="A27" s="85"/>
      <c r="B27" s="99" t="s">
        <v>51</v>
      </c>
      <c r="C27" s="25"/>
      <c r="D27" s="25"/>
      <c r="E27" s="25"/>
      <c r="F27" s="25"/>
      <c r="G27" s="25"/>
      <c r="H27" s="25"/>
      <c r="I27" s="25"/>
      <c r="J27" s="25"/>
      <c r="K27" s="86"/>
    </row>
    <row r="28" spans="1:11" s="12" customFormat="1" ht="15" customHeight="1">
      <c r="A28" s="85"/>
      <c r="B28" s="99"/>
      <c r="C28" s="25"/>
      <c r="D28" s="25"/>
      <c r="E28" s="25"/>
      <c r="F28" s="25"/>
      <c r="G28" s="124" t="s">
        <v>220</v>
      </c>
      <c r="H28" s="124" t="s">
        <v>213</v>
      </c>
      <c r="I28" s="25"/>
      <c r="J28" s="25"/>
      <c r="K28" s="86"/>
    </row>
    <row r="29" spans="1:11" s="12" customFormat="1" ht="15" customHeight="1">
      <c r="A29" s="85"/>
      <c r="B29" s="27" t="s">
        <v>239</v>
      </c>
      <c r="D29" s="233"/>
      <c r="E29" s="233"/>
      <c r="F29" s="233"/>
      <c r="G29" s="233"/>
      <c r="H29" s="233"/>
      <c r="I29" s="233"/>
      <c r="J29" s="233"/>
      <c r="K29" s="86"/>
    </row>
    <row r="30" spans="1:11" s="12" customFormat="1" ht="16.5" customHeight="1">
      <c r="A30" s="85"/>
      <c r="C30" s="135" t="s">
        <v>115</v>
      </c>
      <c r="D30" s="136"/>
      <c r="E30" s="136"/>
      <c r="F30" s="116" t="s">
        <v>44</v>
      </c>
      <c r="G30" s="67"/>
      <c r="H30" s="67"/>
      <c r="I30" s="137" t="s">
        <v>116</v>
      </c>
      <c r="J30" s="567" t="s">
        <v>3</v>
      </c>
      <c r="K30" s="568"/>
    </row>
    <row r="31" spans="1:11" s="12" customFormat="1" ht="16.5" customHeight="1">
      <c r="A31" s="85"/>
      <c r="C31" s="38" t="s">
        <v>135</v>
      </c>
      <c r="D31" s="38"/>
      <c r="E31" s="38"/>
      <c r="F31" s="116" t="s">
        <v>67</v>
      </c>
      <c r="G31" s="68"/>
      <c r="H31" s="68"/>
      <c r="I31" s="137" t="s">
        <v>14</v>
      </c>
      <c r="J31" s="567" t="s">
        <v>86</v>
      </c>
      <c r="K31" s="568"/>
    </row>
    <row r="32" spans="1:11" s="12" customFormat="1" ht="16.5" customHeight="1">
      <c r="A32" s="85"/>
      <c r="C32" s="138" t="s">
        <v>136</v>
      </c>
      <c r="D32" s="138"/>
      <c r="E32" s="138"/>
      <c r="F32" s="121" t="s">
        <v>69</v>
      </c>
      <c r="G32" s="69"/>
      <c r="H32" s="70"/>
      <c r="I32" s="137" t="s">
        <v>2</v>
      </c>
      <c r="J32" s="567" t="s">
        <v>36</v>
      </c>
      <c r="K32" s="568"/>
    </row>
    <row r="33" spans="1:11" s="12" customFormat="1" ht="16.5" customHeight="1">
      <c r="A33" s="85"/>
      <c r="C33" s="138" t="s">
        <v>138</v>
      </c>
      <c r="D33" s="38"/>
      <c r="E33" s="38"/>
      <c r="F33" s="121" t="s">
        <v>71</v>
      </c>
      <c r="G33" s="69"/>
      <c r="H33" s="69"/>
      <c r="I33" s="137" t="s">
        <v>2</v>
      </c>
      <c r="J33" s="567" t="s">
        <v>36</v>
      </c>
      <c r="K33" s="568"/>
    </row>
    <row r="34" spans="1:11" s="12" customFormat="1" ht="9" customHeight="1">
      <c r="A34" s="85"/>
      <c r="C34" s="138"/>
      <c r="D34" s="38"/>
      <c r="E34" s="38"/>
      <c r="F34" s="231"/>
      <c r="G34" s="234"/>
      <c r="H34" s="234"/>
      <c r="I34" s="232"/>
      <c r="J34" s="292"/>
      <c r="K34" s="293"/>
    </row>
    <row r="35" spans="1:11" s="12" customFormat="1" ht="15" customHeight="1">
      <c r="A35" s="85"/>
      <c r="B35" s="12" t="s">
        <v>238</v>
      </c>
      <c r="C35" s="138"/>
      <c r="D35" s="38"/>
      <c r="E35" s="38"/>
      <c r="F35" s="231"/>
      <c r="G35" s="235"/>
      <c r="H35" s="235"/>
      <c r="I35" s="232"/>
      <c r="J35" s="292"/>
      <c r="K35" s="293"/>
    </row>
    <row r="36" spans="1:11" s="12" customFormat="1" ht="16.5" customHeight="1">
      <c r="A36" s="85"/>
      <c r="C36" s="135" t="s">
        <v>134</v>
      </c>
      <c r="D36" s="176"/>
      <c r="E36" s="176"/>
      <c r="F36" s="116" t="s">
        <v>66</v>
      </c>
      <c r="G36" s="67"/>
      <c r="H36" s="67"/>
      <c r="I36" s="137" t="s">
        <v>116</v>
      </c>
      <c r="J36" s="567" t="s">
        <v>3</v>
      </c>
      <c r="K36" s="568"/>
    </row>
    <row r="37" spans="1:11" s="12" customFormat="1" ht="16.5" customHeight="1">
      <c r="A37" s="85"/>
      <c r="C37" s="38" t="s">
        <v>62</v>
      </c>
      <c r="D37" s="38"/>
      <c r="E37" s="38"/>
      <c r="F37" s="116" t="s">
        <v>68</v>
      </c>
      <c r="G37" s="68"/>
      <c r="H37" s="68"/>
      <c r="I37" s="137" t="s">
        <v>14</v>
      </c>
      <c r="J37" s="567" t="s">
        <v>86</v>
      </c>
      <c r="K37" s="568"/>
    </row>
    <row r="38" spans="1:11" s="12" customFormat="1" ht="16.5" customHeight="1">
      <c r="A38" s="85"/>
      <c r="C38" s="138" t="s">
        <v>137</v>
      </c>
      <c r="D38" s="138"/>
      <c r="E38" s="138"/>
      <c r="F38" s="121" t="s">
        <v>70</v>
      </c>
      <c r="G38" s="69"/>
      <c r="H38" s="69"/>
      <c r="I38" s="137" t="s">
        <v>2</v>
      </c>
      <c r="J38" s="567" t="s">
        <v>36</v>
      </c>
      <c r="K38" s="568"/>
    </row>
    <row r="39" spans="1:11" s="12" customFormat="1" ht="16.5" customHeight="1">
      <c r="A39" s="85"/>
      <c r="C39" s="139" t="s">
        <v>139</v>
      </c>
      <c r="D39" s="38"/>
      <c r="E39" s="38"/>
      <c r="F39" s="121" t="s">
        <v>72</v>
      </c>
      <c r="G39" s="69"/>
      <c r="H39" s="69"/>
      <c r="I39" s="137" t="s">
        <v>2</v>
      </c>
      <c r="J39" s="567" t="s">
        <v>36</v>
      </c>
      <c r="K39" s="568"/>
    </row>
    <row r="40" spans="1:11" s="12" customFormat="1" ht="15" customHeight="1" thickBot="1">
      <c r="A40" s="85"/>
      <c r="C40" s="140"/>
      <c r="D40" s="25"/>
      <c r="E40" s="25"/>
      <c r="F40" s="141"/>
      <c r="G40" s="142"/>
      <c r="H40" s="142"/>
      <c r="I40" s="137"/>
      <c r="J40" s="292"/>
      <c r="K40" s="293"/>
    </row>
    <row r="41" spans="1:11" s="12" customFormat="1" ht="16.5" customHeight="1" thickBot="1">
      <c r="A41" s="85"/>
      <c r="B41" s="135" t="s">
        <v>227</v>
      </c>
      <c r="D41" s="91"/>
      <c r="E41" s="91"/>
      <c r="F41" s="116" t="s">
        <v>221</v>
      </c>
      <c r="G41" s="127" t="str">
        <f>IF(COUNT(G30:G33,G36:G39)=8,G30*(60/G31)*(155-G38+G39)/(G32-G33-G38+G39)+G36*(60/G37)*(G32-G33-155)/(G32-G33-G38+G39),"")</f>
        <v/>
      </c>
      <c r="H41" s="127" t="str">
        <f>IF(COUNT(H30:H33,H36:H39)=8,H30*(60/H31)*(155-H38+H39)/(H32-H33-H38+H39)+H36*(60/H37)*(H32-H33-155)/(H32-H33-H38+H39),"")</f>
        <v/>
      </c>
      <c r="I41" s="137" t="s">
        <v>89</v>
      </c>
      <c r="J41" s="567" t="s">
        <v>3</v>
      </c>
      <c r="K41" s="568"/>
    </row>
    <row r="42" spans="1:11" s="12" customFormat="1" ht="3.75" customHeight="1" thickBot="1">
      <c r="A42" s="85"/>
      <c r="B42" s="25"/>
      <c r="C42" s="25"/>
      <c r="D42" s="91"/>
      <c r="E42" s="91"/>
      <c r="F42" s="132"/>
      <c r="G42" s="143"/>
      <c r="H42" s="143"/>
      <c r="I42" s="137"/>
      <c r="J42" s="292"/>
      <c r="K42" s="293"/>
    </row>
    <row r="43" spans="1:11" s="12" customFormat="1" ht="26.25" customHeight="1" thickBot="1">
      <c r="A43" s="85"/>
      <c r="B43" s="25"/>
      <c r="C43" s="25"/>
      <c r="D43" s="91"/>
      <c r="E43" s="91"/>
      <c r="F43" s="571" t="s">
        <v>222</v>
      </c>
      <c r="G43" s="572"/>
      <c r="H43" s="173" t="str">
        <f>IF(COUNTBLANK(G41:H41)=0,(G41+H41)/2,"")</f>
        <v/>
      </c>
      <c r="I43" s="137" t="s">
        <v>89</v>
      </c>
      <c r="J43" s="567" t="s">
        <v>3</v>
      </c>
      <c r="K43" s="568"/>
    </row>
    <row r="44" spans="1:11" s="12" customFormat="1" ht="3" customHeight="1" thickBot="1">
      <c r="A44" s="85"/>
      <c r="B44" s="25"/>
      <c r="C44" s="25"/>
      <c r="D44" s="91"/>
      <c r="E44" s="91"/>
      <c r="F44" s="132"/>
      <c r="G44" s="296"/>
      <c r="H44" s="26"/>
      <c r="I44" s="137"/>
      <c r="J44" s="294"/>
      <c r="K44" s="295"/>
    </row>
    <row r="45" spans="1:11" s="12" customFormat="1" ht="15" customHeight="1" thickBot="1">
      <c r="A45" s="85"/>
      <c r="B45" s="25"/>
      <c r="C45" s="25"/>
      <c r="D45" s="144"/>
      <c r="E45" s="91"/>
      <c r="F45" s="132"/>
      <c r="G45" s="286" t="s">
        <v>21</v>
      </c>
      <c r="H45" s="145" t="str">
        <f>IF(H43&lt;&gt;"",ABS(G41-H41)/H43,"")</f>
        <v/>
      </c>
      <c r="I45" s="146"/>
      <c r="J45" s="569"/>
      <c r="K45" s="570"/>
    </row>
    <row r="46" spans="1:11" s="12" customFormat="1" ht="15" customHeight="1" thickBot="1">
      <c r="A46" s="85"/>
      <c r="B46" s="25"/>
      <c r="C46" s="25"/>
      <c r="D46" s="91"/>
      <c r="E46" s="91"/>
      <c r="F46" s="132"/>
      <c r="G46" s="296"/>
      <c r="H46" s="143"/>
      <c r="I46" s="137"/>
      <c r="J46" s="294"/>
      <c r="K46" s="295"/>
    </row>
    <row r="47" spans="1:11" s="12" customFormat="1" ht="16.5" customHeight="1" thickBot="1">
      <c r="A47" s="85"/>
      <c r="B47" s="135" t="s">
        <v>228</v>
      </c>
      <c r="C47" s="25"/>
      <c r="D47" s="91"/>
      <c r="E47" s="91"/>
      <c r="F47" s="116" t="s">
        <v>223</v>
      </c>
      <c r="G47" s="127" t="str">
        <f>IF(COUNT(G30:G33,G36:G39)=8,G30*(60/G31)*(135-G38+G39)/(G32-G33-G38+G39)+G36*(60/G37)*(G32-G33-135)/(G32-G33-G38+G39),"")</f>
        <v/>
      </c>
      <c r="H47" s="127" t="str">
        <f>IF(COUNT(H30:H33,H36:H39)=8,H30*(60/H31)*(135-H38+H39)/(H32-H33-H38+H39)+H36*(60/H37)*(H32-H33-135)/(H32-H33-H38+H39),"")</f>
        <v/>
      </c>
      <c r="I47" s="137" t="s">
        <v>89</v>
      </c>
      <c r="J47" s="567" t="s">
        <v>3</v>
      </c>
      <c r="K47" s="568"/>
    </row>
    <row r="48" spans="1:11" s="12" customFormat="1" ht="3.75" customHeight="1" thickBot="1">
      <c r="A48" s="85"/>
      <c r="B48" s="25"/>
      <c r="C48" s="25"/>
      <c r="D48" s="91"/>
      <c r="E48" s="91"/>
      <c r="F48" s="132"/>
      <c r="G48" s="143"/>
      <c r="H48" s="143"/>
      <c r="I48" s="137"/>
      <c r="J48" s="292"/>
      <c r="K48" s="293"/>
    </row>
    <row r="49" spans="1:11" s="12" customFormat="1" ht="25.5" customHeight="1" thickBot="1">
      <c r="A49" s="85"/>
      <c r="B49" s="25"/>
      <c r="C49" s="25"/>
      <c r="D49" s="91"/>
      <c r="E49" s="540" t="s">
        <v>224</v>
      </c>
      <c r="F49" s="540"/>
      <c r="G49" s="587"/>
      <c r="H49" s="173" t="str">
        <f>IF(COUNTBLANK(G47:H47)=0,(G47+H47)/2,"")</f>
        <v/>
      </c>
      <c r="I49" s="137" t="s">
        <v>89</v>
      </c>
      <c r="J49" s="567" t="s">
        <v>3</v>
      </c>
      <c r="K49" s="568"/>
    </row>
    <row r="50" spans="1:11" s="12" customFormat="1" ht="3" customHeight="1" thickBot="1">
      <c r="A50" s="85"/>
      <c r="B50" s="27"/>
      <c r="C50" s="25"/>
      <c r="D50" s="91"/>
      <c r="E50" s="91"/>
      <c r="F50" s="132"/>
      <c r="G50" s="286"/>
      <c r="H50" s="26"/>
      <c r="I50" s="126"/>
      <c r="J50" s="303"/>
      <c r="K50" s="304"/>
    </row>
    <row r="51" spans="1:11" s="12" customFormat="1" ht="15" customHeight="1" thickBot="1">
      <c r="A51" s="85"/>
      <c r="B51" s="27"/>
      <c r="C51" s="25"/>
      <c r="D51" s="91"/>
      <c r="E51" s="91"/>
      <c r="F51" s="132"/>
      <c r="G51" s="286" t="s">
        <v>21</v>
      </c>
      <c r="H51" s="145" t="str">
        <f>IF(H49&lt;&gt;"",ABS(G47-H47)/H49,"")</f>
        <v/>
      </c>
      <c r="I51" s="126"/>
      <c r="J51" s="585"/>
      <c r="K51" s="586"/>
    </row>
    <row r="52" spans="1:11" s="12" customFormat="1" ht="15" customHeight="1" thickBot="1">
      <c r="A52" s="147"/>
      <c r="B52" s="148"/>
      <c r="C52" s="111"/>
      <c r="D52" s="149"/>
      <c r="E52" s="149"/>
      <c r="F52" s="150"/>
      <c r="G52" s="151"/>
      <c r="H52" s="152"/>
      <c r="I52" s="148"/>
      <c r="J52" s="148"/>
      <c r="K52" s="153"/>
    </row>
    <row r="53" spans="1:11" ht="7.9" customHeight="1"/>
    <row r="54" spans="1:11" ht="15" customHeight="1" thickBot="1"/>
    <row r="55" spans="1:11" s="12" customFormat="1" ht="19.5" customHeight="1" thickBot="1">
      <c r="A55" s="473" t="str">
        <f>+A2</f>
        <v>業務用厨房熱機器等性能測定結果　【電気機器】</v>
      </c>
      <c r="B55" s="474"/>
      <c r="C55" s="474"/>
      <c r="D55" s="474"/>
      <c r="E55" s="474"/>
      <c r="F55" s="474"/>
      <c r="G55" s="474"/>
      <c r="H55" s="474"/>
      <c r="I55" s="474"/>
      <c r="J55" s="474"/>
      <c r="K55" s="475"/>
    </row>
    <row r="56" spans="1:11" s="12" customFormat="1" ht="28.5" customHeight="1" thickTop="1">
      <c r="A56" s="114" t="s">
        <v>259</v>
      </c>
      <c r="B56" s="484" t="str">
        <f>+B3</f>
        <v>グリドル　　　　（　５．消費電力量　）</v>
      </c>
      <c r="C56" s="485"/>
      <c r="D56" s="485"/>
      <c r="E56" s="485"/>
      <c r="F56" s="485"/>
      <c r="G56" s="485"/>
      <c r="H56" s="485"/>
      <c r="I56" s="476" t="str">
        <f>IF(+表紙!$H$11="選択してください","",+表紙!$H$11)</f>
        <v/>
      </c>
      <c r="J56" s="533"/>
      <c r="K56" s="477"/>
    </row>
    <row r="57" spans="1:11" s="12" customFormat="1" ht="20.100000000000001" customHeight="1" thickBot="1">
      <c r="A57" s="77" t="s">
        <v>0</v>
      </c>
      <c r="B57" s="482" t="str">
        <f>IF(表紙!$B$6=0,"",表紙!$B$6)</f>
        <v/>
      </c>
      <c r="C57" s="482"/>
      <c r="D57" s="496"/>
      <c r="E57" s="496"/>
      <c r="F57" s="497"/>
      <c r="G57" s="300" t="s">
        <v>1</v>
      </c>
      <c r="H57" s="478" t="str">
        <f>IF(表紙!$G$5=0,"",表紙!$G$5)</f>
        <v/>
      </c>
      <c r="I57" s="479"/>
      <c r="J57" s="479"/>
      <c r="K57" s="480"/>
    </row>
    <row r="58" spans="1:11" s="12" customFormat="1" ht="15" customHeight="1">
      <c r="A58" s="85"/>
      <c r="B58" s="27"/>
      <c r="C58" s="25"/>
      <c r="D58" s="91"/>
      <c r="E58" s="91"/>
      <c r="F58" s="25"/>
      <c r="G58" s="25"/>
      <c r="H58" s="25"/>
      <c r="I58" s="25"/>
      <c r="J58" s="25"/>
      <c r="K58" s="86"/>
    </row>
    <row r="59" spans="1:11" s="12" customFormat="1" ht="22.5" customHeight="1">
      <c r="A59" s="85"/>
      <c r="B59" s="99" t="s">
        <v>38</v>
      </c>
      <c r="C59" s="25"/>
      <c r="D59" s="25"/>
      <c r="E59" s="128"/>
      <c r="F59" s="25"/>
      <c r="G59" s="25"/>
      <c r="H59" s="25"/>
      <c r="I59" s="25"/>
      <c r="J59" s="25"/>
      <c r="K59" s="86"/>
    </row>
    <row r="60" spans="1:11" s="12" customFormat="1" ht="14.25" customHeight="1">
      <c r="A60" s="85"/>
      <c r="B60" s="99"/>
      <c r="C60" s="25" t="s">
        <v>125</v>
      </c>
      <c r="D60" s="25"/>
      <c r="E60" s="25"/>
      <c r="F60" s="25"/>
      <c r="G60" s="25"/>
      <c r="H60" s="25"/>
      <c r="I60" s="25"/>
      <c r="J60" s="25"/>
      <c r="K60" s="86"/>
    </row>
    <row r="61" spans="1:11" s="12" customFormat="1" ht="16.5" customHeight="1">
      <c r="A61" s="85"/>
      <c r="B61" s="25"/>
      <c r="C61" s="25"/>
      <c r="D61" s="25"/>
      <c r="E61" s="25"/>
      <c r="F61" s="25"/>
      <c r="G61" s="25"/>
      <c r="H61" s="25"/>
      <c r="I61" s="25"/>
      <c r="J61" s="25"/>
      <c r="K61" s="86"/>
    </row>
    <row r="62" spans="1:11" ht="18" customHeight="1">
      <c r="A62" s="85"/>
      <c r="B62" s="25"/>
      <c r="C62" s="38" t="s">
        <v>229</v>
      </c>
      <c r="D62" s="38"/>
      <c r="E62" s="38"/>
      <c r="F62" s="116" t="s">
        <v>217</v>
      </c>
      <c r="G62" s="155" t="str">
        <f>H17</f>
        <v/>
      </c>
      <c r="H62" s="120" t="s">
        <v>92</v>
      </c>
      <c r="I62" s="575" t="s">
        <v>3</v>
      </c>
      <c r="J62" s="575"/>
      <c r="K62" s="154"/>
    </row>
    <row r="63" spans="1:11" ht="18" customHeight="1">
      <c r="A63" s="85"/>
      <c r="B63" s="25"/>
      <c r="C63" s="38" t="s">
        <v>230</v>
      </c>
      <c r="D63" s="38"/>
      <c r="E63" s="38"/>
      <c r="F63" s="116" t="s">
        <v>251</v>
      </c>
      <c r="G63" s="155" t="str">
        <f>+H26</f>
        <v/>
      </c>
      <c r="H63" s="120" t="s">
        <v>87</v>
      </c>
      <c r="I63" s="575" t="s">
        <v>3</v>
      </c>
      <c r="J63" s="575"/>
      <c r="K63" s="154"/>
    </row>
    <row r="64" spans="1:11" ht="18" customHeight="1">
      <c r="A64" s="85"/>
      <c r="B64" s="25"/>
      <c r="C64" s="25" t="s">
        <v>231</v>
      </c>
      <c r="D64" s="25"/>
      <c r="E64" s="25"/>
      <c r="F64" s="132" t="s">
        <v>252</v>
      </c>
      <c r="G64" s="155" t="str">
        <f>H43</f>
        <v/>
      </c>
      <c r="H64" s="120" t="s">
        <v>87</v>
      </c>
      <c r="I64" s="575" t="s">
        <v>3</v>
      </c>
      <c r="J64" s="575"/>
      <c r="K64" s="154"/>
    </row>
    <row r="65" spans="1:11" ht="18" customHeight="1">
      <c r="A65" s="85"/>
      <c r="B65" s="25"/>
      <c r="C65" s="38" t="s">
        <v>128</v>
      </c>
      <c r="D65" s="25"/>
      <c r="E65" s="25"/>
      <c r="F65" s="39" t="s">
        <v>123</v>
      </c>
      <c r="G65" s="156" t="str">
        <f>+'4.調理能力'!K26</f>
        <v/>
      </c>
      <c r="H65" s="129" t="s">
        <v>99</v>
      </c>
      <c r="I65" s="299" t="s">
        <v>114</v>
      </c>
      <c r="J65" s="299"/>
      <c r="K65" s="154"/>
    </row>
    <row r="66" spans="1:11" ht="15.75">
      <c r="A66" s="115"/>
      <c r="B66" s="26"/>
      <c r="C66" s="25" t="s">
        <v>235</v>
      </c>
      <c r="D66" s="25"/>
      <c r="E66" s="25"/>
      <c r="F66" s="132" t="s">
        <v>45</v>
      </c>
      <c r="G66" s="71">
        <v>3.5</v>
      </c>
      <c r="H66" s="157" t="s">
        <v>39</v>
      </c>
      <c r="I66" s="158"/>
      <c r="J66" s="158"/>
      <c r="K66" s="154"/>
    </row>
    <row r="67" spans="1:11" ht="18" customHeight="1" thickBot="1">
      <c r="A67" s="85"/>
      <c r="B67" s="25"/>
      <c r="C67" s="25" t="s">
        <v>236</v>
      </c>
      <c r="D67" s="25"/>
      <c r="E67" s="25"/>
      <c r="F67" s="132" t="s">
        <v>46</v>
      </c>
      <c r="G67" s="71">
        <v>6.5</v>
      </c>
      <c r="H67" s="157" t="s">
        <v>39</v>
      </c>
      <c r="I67" s="159"/>
      <c r="J67" s="159"/>
      <c r="K67" s="154"/>
    </row>
    <row r="68" spans="1:11" ht="18" customHeight="1" thickBot="1">
      <c r="A68" s="85"/>
      <c r="B68" s="25"/>
      <c r="C68" s="160" t="s">
        <v>237</v>
      </c>
      <c r="D68" s="25"/>
      <c r="E68" s="25"/>
      <c r="F68" s="35" t="s">
        <v>106</v>
      </c>
      <c r="G68" s="314">
        <f>G66+G67</f>
        <v>10</v>
      </c>
      <c r="H68" s="157" t="s">
        <v>39</v>
      </c>
      <c r="I68" s="159"/>
      <c r="J68" s="159"/>
      <c r="K68" s="154"/>
    </row>
    <row r="69" spans="1:11" ht="18" customHeight="1">
      <c r="A69" s="85"/>
      <c r="B69" s="25"/>
      <c r="C69" s="588" t="s">
        <v>234</v>
      </c>
      <c r="D69" s="588"/>
      <c r="E69" s="588"/>
      <c r="F69" s="35" t="s">
        <v>107</v>
      </c>
      <c r="G69" s="72">
        <v>200</v>
      </c>
      <c r="H69" s="294" t="s">
        <v>109</v>
      </c>
      <c r="I69" s="159"/>
      <c r="J69" s="159"/>
      <c r="K69" s="154"/>
    </row>
    <row r="70" spans="1:11" ht="18" customHeight="1">
      <c r="A70" s="85"/>
      <c r="B70" s="25"/>
      <c r="C70" s="588"/>
      <c r="D70" s="588"/>
      <c r="E70" s="588"/>
      <c r="F70" s="132"/>
      <c r="G70" s="161"/>
      <c r="H70" s="157"/>
      <c r="I70" s="159"/>
      <c r="J70" s="159"/>
      <c r="K70" s="154"/>
    </row>
    <row r="71" spans="1:11" s="12" customFormat="1" ht="16.5" customHeight="1">
      <c r="A71" s="115"/>
      <c r="C71" s="38" t="s">
        <v>233</v>
      </c>
      <c r="D71" s="26"/>
      <c r="E71" s="26"/>
      <c r="F71" s="116" t="s">
        <v>243</v>
      </c>
      <c r="G71" s="73">
        <v>1</v>
      </c>
      <c r="H71" s="137" t="s">
        <v>48</v>
      </c>
      <c r="J71" s="162"/>
      <c r="K71" s="163"/>
    </row>
    <row r="72" spans="1:11" ht="7.5" customHeight="1" thickBot="1">
      <c r="A72" s="85"/>
      <c r="B72" s="25"/>
      <c r="C72" s="25"/>
      <c r="D72" s="25"/>
      <c r="E72" s="25"/>
      <c r="F72" s="26"/>
      <c r="G72" s="26"/>
      <c r="H72" s="164"/>
      <c r="I72" s="159"/>
      <c r="J72" s="159"/>
      <c r="K72" s="154"/>
    </row>
    <row r="73" spans="1:11" ht="30" customHeight="1" thickBot="1">
      <c r="A73" s="85"/>
      <c r="B73" s="25"/>
      <c r="C73" s="25" t="s">
        <v>232</v>
      </c>
      <c r="D73" s="25"/>
      <c r="E73" s="25"/>
      <c r="F73" s="165" t="s">
        <v>240</v>
      </c>
      <c r="G73" s="166" t="str">
        <f>IF(COUNT(G62,G63,G64,G66,G67,G71)=6,G71*G62+G66*G63+G67*G64,"")</f>
        <v/>
      </c>
      <c r="H73" s="294" t="s">
        <v>88</v>
      </c>
      <c r="I73" s="575" t="s">
        <v>47</v>
      </c>
      <c r="J73" s="575"/>
      <c r="K73" s="154"/>
    </row>
    <row r="74" spans="1:11" ht="15" customHeight="1" thickBot="1">
      <c r="A74" s="85"/>
      <c r="B74" s="25"/>
      <c r="C74" s="25"/>
      <c r="D74" s="25"/>
      <c r="E74" s="25"/>
      <c r="F74" s="165"/>
      <c r="G74" s="167"/>
      <c r="H74" s="83"/>
      <c r="I74" s="27"/>
      <c r="J74" s="25"/>
      <c r="K74" s="154"/>
    </row>
    <row r="75" spans="1:11" ht="30" customHeight="1" thickBot="1">
      <c r="A75" s="85"/>
      <c r="B75" s="25"/>
      <c r="C75" s="27" t="s">
        <v>242</v>
      </c>
      <c r="D75" s="27"/>
      <c r="E75" s="25"/>
      <c r="F75" s="132" t="s">
        <v>241</v>
      </c>
      <c r="G75" s="166" t="str">
        <f>IF(COUNT(G62,G63,G64,G65,G68,G69,G71)=7,G71*G62+G69*G63/G65+(G68-G69/G65)*G64,"")</f>
        <v/>
      </c>
      <c r="H75" s="168" t="s">
        <v>126</v>
      </c>
      <c r="I75" s="169" t="s">
        <v>108</v>
      </c>
      <c r="J75" s="25"/>
      <c r="K75" s="154"/>
    </row>
    <row r="76" spans="1:11" ht="15" customHeight="1">
      <c r="A76" s="85"/>
      <c r="B76" s="25"/>
      <c r="C76" s="25"/>
      <c r="D76" s="25"/>
      <c r="E76" s="25"/>
      <c r="F76" s="25"/>
      <c r="G76" s="165"/>
      <c r="H76" s="167"/>
      <c r="I76" s="83"/>
      <c r="J76" s="27"/>
      <c r="K76" s="86"/>
    </row>
    <row r="77" spans="1:11" ht="15" customHeight="1">
      <c r="A77" s="85"/>
      <c r="B77" s="25"/>
      <c r="C77" s="25"/>
      <c r="D77" s="25"/>
      <c r="E77" s="25"/>
      <c r="F77" s="25"/>
      <c r="G77" s="165"/>
      <c r="H77" s="167"/>
      <c r="I77" s="83"/>
      <c r="J77" s="27"/>
      <c r="K77" s="86"/>
    </row>
    <row r="78" spans="1:11" ht="15" customHeight="1">
      <c r="A78" s="85"/>
      <c r="B78" s="25"/>
      <c r="C78" s="25"/>
      <c r="D78" s="25"/>
      <c r="E78" s="25"/>
      <c r="F78" s="25"/>
      <c r="G78" s="165"/>
      <c r="H78" s="167"/>
      <c r="I78" s="83"/>
      <c r="J78" s="27"/>
      <c r="K78" s="86"/>
    </row>
    <row r="79" spans="1:11" ht="15" customHeight="1">
      <c r="A79" s="85"/>
      <c r="B79" s="25"/>
      <c r="C79" s="25"/>
      <c r="D79" s="25"/>
      <c r="E79" s="25"/>
      <c r="F79" s="25"/>
      <c r="G79" s="165"/>
      <c r="H79" s="167"/>
      <c r="I79" s="83"/>
      <c r="J79" s="27"/>
      <c r="K79" s="86"/>
    </row>
    <row r="80" spans="1:11" ht="15" customHeight="1">
      <c r="A80" s="85"/>
      <c r="B80" s="25"/>
      <c r="C80" s="25"/>
      <c r="D80" s="25"/>
      <c r="E80" s="25"/>
      <c r="F80" s="25"/>
      <c r="G80" s="165"/>
      <c r="H80" s="167"/>
      <c r="I80" s="83"/>
      <c r="J80" s="27"/>
      <c r="K80" s="86"/>
    </row>
    <row r="81" spans="1:11" ht="15" customHeight="1">
      <c r="A81" s="85"/>
      <c r="B81" s="25"/>
      <c r="C81" s="25"/>
      <c r="D81" s="25"/>
      <c r="E81" s="25"/>
      <c r="F81" s="25"/>
      <c r="G81" s="165"/>
      <c r="H81" s="167"/>
      <c r="I81" s="83"/>
      <c r="J81" s="27"/>
      <c r="K81" s="86"/>
    </row>
    <row r="82" spans="1:11" ht="15" customHeight="1">
      <c r="A82" s="85"/>
      <c r="B82" s="25"/>
      <c r="C82" s="25"/>
      <c r="D82" s="25"/>
      <c r="E82" s="25"/>
      <c r="F82" s="25"/>
      <c r="G82" s="165"/>
      <c r="H82" s="167"/>
      <c r="I82" s="83"/>
      <c r="J82" s="27"/>
      <c r="K82" s="86"/>
    </row>
    <row r="83" spans="1:11" ht="15" customHeight="1">
      <c r="A83" s="85"/>
      <c r="B83" s="25"/>
      <c r="C83" s="25"/>
      <c r="D83" s="25"/>
      <c r="E83" s="25"/>
      <c r="F83" s="25"/>
      <c r="G83" s="165"/>
      <c r="H83" s="167"/>
      <c r="I83" s="83"/>
      <c r="J83" s="27"/>
      <c r="K83" s="86"/>
    </row>
    <row r="84" spans="1:11" ht="15" customHeight="1">
      <c r="A84" s="85"/>
      <c r="B84" s="25"/>
      <c r="C84" s="25"/>
      <c r="D84" s="25"/>
      <c r="E84" s="25"/>
      <c r="F84" s="25"/>
      <c r="G84" s="165"/>
      <c r="H84" s="167"/>
      <c r="I84" s="83"/>
      <c r="J84" s="27"/>
      <c r="K84" s="86"/>
    </row>
    <row r="85" spans="1:11" ht="15" customHeight="1">
      <c r="A85" s="85"/>
      <c r="B85" s="25"/>
      <c r="C85" s="25"/>
      <c r="D85" s="25"/>
      <c r="E85" s="25"/>
      <c r="F85" s="25"/>
      <c r="G85" s="165"/>
      <c r="H85" s="167"/>
      <c r="I85" s="83"/>
      <c r="J85" s="27"/>
      <c r="K85" s="86"/>
    </row>
    <row r="86" spans="1:11" ht="15" customHeight="1">
      <c r="A86" s="85"/>
      <c r="B86" s="25"/>
      <c r="C86" s="25"/>
      <c r="D86" s="25"/>
      <c r="E86" s="25"/>
      <c r="F86" s="25"/>
      <c r="G86" s="165"/>
      <c r="H86" s="167"/>
      <c r="I86" s="83"/>
      <c r="J86" s="27"/>
      <c r="K86" s="86"/>
    </row>
    <row r="87" spans="1:11" ht="15" customHeight="1">
      <c r="A87" s="85"/>
      <c r="B87" s="25"/>
      <c r="C87" s="25"/>
      <c r="D87" s="25"/>
      <c r="E87" s="25"/>
      <c r="F87" s="25"/>
      <c r="G87" s="165"/>
      <c r="H87" s="167"/>
      <c r="I87" s="83"/>
      <c r="J87" s="27"/>
      <c r="K87" s="86"/>
    </row>
    <row r="88" spans="1:11" ht="15" customHeight="1">
      <c r="A88" s="85"/>
      <c r="B88" s="25"/>
      <c r="C88" s="25"/>
      <c r="D88" s="25"/>
      <c r="E88" s="25"/>
      <c r="F88" s="25"/>
      <c r="G88" s="165"/>
      <c r="H88" s="167"/>
      <c r="I88" s="83"/>
      <c r="J88" s="27"/>
      <c r="K88" s="86"/>
    </row>
    <row r="89" spans="1:11" ht="15" customHeight="1">
      <c r="A89" s="85"/>
      <c r="B89" s="25"/>
      <c r="C89" s="25"/>
      <c r="D89" s="25"/>
      <c r="E89" s="25"/>
      <c r="F89" s="25"/>
      <c r="G89" s="165"/>
      <c r="H89" s="167"/>
      <c r="I89" s="83"/>
      <c r="J89" s="27"/>
      <c r="K89" s="86"/>
    </row>
    <row r="90" spans="1:11" ht="15" customHeight="1">
      <c r="A90" s="85"/>
      <c r="B90" s="25"/>
      <c r="C90" s="25"/>
      <c r="D90" s="25"/>
      <c r="E90" s="25"/>
      <c r="F90" s="25"/>
      <c r="G90" s="165"/>
      <c r="H90" s="167"/>
      <c r="I90" s="83"/>
      <c r="J90" s="27"/>
      <c r="K90" s="86"/>
    </row>
    <row r="91" spans="1:11" ht="15" customHeight="1">
      <c r="A91" s="85"/>
      <c r="B91" s="25"/>
      <c r="C91" s="25"/>
      <c r="D91" s="25"/>
      <c r="E91" s="25"/>
      <c r="F91" s="25"/>
      <c r="G91" s="165"/>
      <c r="H91" s="167"/>
      <c r="I91" s="83"/>
      <c r="J91" s="27"/>
      <c r="K91" s="86"/>
    </row>
    <row r="92" spans="1:11" ht="15" customHeight="1">
      <c r="A92" s="85"/>
      <c r="B92" s="25"/>
      <c r="C92" s="25"/>
      <c r="D92" s="25"/>
      <c r="E92" s="25"/>
      <c r="F92" s="25"/>
      <c r="G92" s="165"/>
      <c r="H92" s="167"/>
      <c r="I92" s="83"/>
      <c r="J92" s="27"/>
      <c r="K92" s="86"/>
    </row>
    <row r="93" spans="1:11" ht="15" customHeight="1">
      <c r="A93" s="85"/>
      <c r="B93" s="25"/>
      <c r="C93" s="25"/>
      <c r="D93" s="25"/>
      <c r="E93" s="25"/>
      <c r="F93" s="25"/>
      <c r="G93" s="165"/>
      <c r="H93" s="167"/>
      <c r="I93" s="83"/>
      <c r="J93" s="27"/>
      <c r="K93" s="86"/>
    </row>
    <row r="94" spans="1:11" ht="15" customHeight="1">
      <c r="A94" s="85"/>
      <c r="B94" s="25"/>
      <c r="C94" s="25"/>
      <c r="D94" s="25"/>
      <c r="E94" s="25"/>
      <c r="F94" s="25"/>
      <c r="G94" s="165"/>
      <c r="H94" s="167"/>
      <c r="I94" s="83"/>
      <c r="J94" s="27"/>
      <c r="K94" s="86"/>
    </row>
    <row r="95" spans="1:11" ht="15" customHeight="1">
      <c r="A95" s="85"/>
      <c r="B95" s="25"/>
      <c r="C95" s="25"/>
      <c r="D95" s="25"/>
      <c r="E95" s="25"/>
      <c r="F95" s="25"/>
      <c r="G95" s="165"/>
      <c r="H95" s="167"/>
      <c r="I95" s="83"/>
      <c r="J95" s="27"/>
      <c r="K95" s="86"/>
    </row>
    <row r="96" spans="1:11" ht="15" customHeight="1">
      <c r="A96" s="85"/>
      <c r="B96" s="25"/>
      <c r="C96" s="25"/>
      <c r="D96" s="25"/>
      <c r="E96" s="25"/>
      <c r="F96" s="25"/>
      <c r="G96" s="165"/>
      <c r="H96" s="167"/>
      <c r="I96" s="83"/>
      <c r="J96" s="27"/>
      <c r="K96" s="86"/>
    </row>
    <row r="97" spans="1:11" ht="15" customHeight="1">
      <c r="A97" s="85"/>
      <c r="B97" s="25"/>
      <c r="C97" s="25"/>
      <c r="D97" s="25"/>
      <c r="E97" s="25"/>
      <c r="F97" s="25"/>
      <c r="G97" s="165"/>
      <c r="H97" s="167"/>
      <c r="I97" s="83"/>
      <c r="J97" s="27"/>
      <c r="K97" s="86"/>
    </row>
    <row r="98" spans="1:11" ht="15" customHeight="1">
      <c r="A98" s="85"/>
      <c r="B98" s="25"/>
      <c r="C98" s="25"/>
      <c r="D98" s="25"/>
      <c r="E98" s="25"/>
      <c r="F98" s="25"/>
      <c r="G98" s="165"/>
      <c r="H98" s="167"/>
      <c r="I98" s="83"/>
      <c r="J98" s="27"/>
      <c r="K98" s="86"/>
    </row>
    <row r="99" spans="1:11" ht="15" customHeight="1">
      <c r="A99" s="85"/>
      <c r="B99" s="25"/>
      <c r="C99" s="25"/>
      <c r="D99" s="25"/>
      <c r="E99" s="25"/>
      <c r="F99" s="25"/>
      <c r="G99" s="165"/>
      <c r="H99" s="167"/>
      <c r="I99" s="83"/>
      <c r="J99" s="27"/>
      <c r="K99" s="86"/>
    </row>
    <row r="100" spans="1:11" ht="15" customHeight="1">
      <c r="A100" s="85"/>
      <c r="B100" s="25"/>
      <c r="C100" s="25"/>
      <c r="D100" s="25"/>
      <c r="E100" s="25"/>
      <c r="F100" s="25"/>
      <c r="G100" s="165"/>
      <c r="H100" s="167"/>
      <c r="I100" s="83"/>
      <c r="J100" s="27"/>
      <c r="K100" s="86"/>
    </row>
    <row r="101" spans="1:11" ht="15" customHeight="1" thickBot="1">
      <c r="A101" s="147"/>
      <c r="B101" s="111"/>
      <c r="C101" s="111"/>
      <c r="D101" s="111"/>
      <c r="E101" s="111"/>
      <c r="F101" s="111"/>
      <c r="G101" s="170"/>
      <c r="H101" s="170"/>
      <c r="I101" s="170"/>
      <c r="J101" s="170"/>
      <c r="K101" s="153"/>
    </row>
    <row r="102" spans="1:11" ht="8.4499999999999993" customHeight="1">
      <c r="A102" s="171"/>
      <c r="B102" s="171"/>
      <c r="C102" s="113"/>
      <c r="D102" s="171"/>
      <c r="E102" s="171"/>
      <c r="F102" s="172"/>
      <c r="G102" s="113"/>
      <c r="H102" s="113"/>
      <c r="I102" s="113"/>
      <c r="J102" s="113"/>
      <c r="K102" s="171"/>
    </row>
    <row r="103" spans="1:11" ht="15" customHeight="1">
      <c r="A103" s="26"/>
      <c r="B103" s="26"/>
      <c r="C103" s="26"/>
      <c r="D103" s="26"/>
      <c r="E103" s="26"/>
      <c r="F103" s="25"/>
      <c r="G103" s="26"/>
      <c r="H103" s="26"/>
      <c r="I103" s="26"/>
      <c r="J103" s="26"/>
      <c r="K103" s="26"/>
    </row>
    <row r="104" spans="1:11">
      <c r="A104" s="26"/>
      <c r="B104" s="26"/>
      <c r="C104" s="26"/>
      <c r="D104" s="26"/>
      <c r="E104" s="26"/>
      <c r="F104" s="26"/>
      <c r="G104" s="26"/>
      <c r="H104" s="26"/>
      <c r="I104" s="26"/>
      <c r="J104" s="26"/>
      <c r="K104" s="26"/>
    </row>
  </sheetData>
  <sheetProtection password="89E8" sheet="1" objects="1" scenarios="1" selectLockedCells="1"/>
  <mergeCells count="46">
    <mergeCell ref="I73:J73"/>
    <mergeCell ref="I62:J62"/>
    <mergeCell ref="I63:J63"/>
    <mergeCell ref="I64:J64"/>
    <mergeCell ref="E5:F6"/>
    <mergeCell ref="H5:H6"/>
    <mergeCell ref="J5:J6"/>
    <mergeCell ref="J10:K10"/>
    <mergeCell ref="J24:K24"/>
    <mergeCell ref="J19:K19"/>
    <mergeCell ref="B57:F57"/>
    <mergeCell ref="H57:K57"/>
    <mergeCell ref="J51:K51"/>
    <mergeCell ref="J49:K49"/>
    <mergeCell ref="E49:G49"/>
    <mergeCell ref="C69:E70"/>
    <mergeCell ref="B5:C6"/>
    <mergeCell ref="F43:G43"/>
    <mergeCell ref="J36:K36"/>
    <mergeCell ref="B8:D9"/>
    <mergeCell ref="J41:K41"/>
    <mergeCell ref="J43:K43"/>
    <mergeCell ref="J38:K38"/>
    <mergeCell ref="B12:E12"/>
    <mergeCell ref="J33:K33"/>
    <mergeCell ref="J31:K31"/>
    <mergeCell ref="J32:K32"/>
    <mergeCell ref="J37:K37"/>
    <mergeCell ref="J12:K12"/>
    <mergeCell ref="J13:K13"/>
    <mergeCell ref="J23:K23"/>
    <mergeCell ref="J26:K26"/>
    <mergeCell ref="B3:H3"/>
    <mergeCell ref="I3:K3"/>
    <mergeCell ref="A2:K2"/>
    <mergeCell ref="B4:F4"/>
    <mergeCell ref="H4:K4"/>
    <mergeCell ref="B56:H56"/>
    <mergeCell ref="I56:K56"/>
    <mergeCell ref="J15:K15"/>
    <mergeCell ref="J30:K30"/>
    <mergeCell ref="A55:K55"/>
    <mergeCell ref="J17:K17"/>
    <mergeCell ref="J39:K39"/>
    <mergeCell ref="J45:K45"/>
    <mergeCell ref="J47:K47"/>
  </mergeCells>
  <phoneticPr fontId="3"/>
  <conditionalFormatting sqref="H51 H45">
    <cfRule type="cellIs" dxfId="5" priority="7" stopIfTrue="1" operator="greaterThan">
      <formula>0.1</formula>
    </cfRule>
  </conditionalFormatting>
  <conditionalFormatting sqref="G66">
    <cfRule type="expression" dxfId="4" priority="5" stopIfTrue="1">
      <formula>$G$66&lt;&gt;3.5</formula>
    </cfRule>
  </conditionalFormatting>
  <conditionalFormatting sqref="G67">
    <cfRule type="expression" dxfId="3" priority="4" stopIfTrue="1">
      <formula>$G$67&lt;&gt;6.5</formula>
    </cfRule>
  </conditionalFormatting>
  <conditionalFormatting sqref="G69">
    <cfRule type="expression" dxfId="2" priority="3" stopIfTrue="1">
      <formula>$G$69&lt;&gt;200</formula>
    </cfRule>
  </conditionalFormatting>
  <conditionalFormatting sqref="G71">
    <cfRule type="expression" dxfId="1" priority="2" stopIfTrue="1">
      <formula>$G$71&lt;&gt;1</formula>
    </cfRule>
  </conditionalFormatting>
  <conditionalFormatting sqref="G68">
    <cfRule type="expression" dxfId="0" priority="1" stopIfTrue="1">
      <formula>$G$68&lt;&gt;10</formula>
    </cfRule>
  </conditionalFormatting>
  <pageMargins left="0.78740157480314965" right="0.51181102362204722" top="0.78740157480314965" bottom="0.39370078740157483" header="0.19685039370078741" footer="0.19685039370078741"/>
  <pageSetup paperSize="9" orientation="portrait" r:id="rId1"/>
  <headerFooter alignWithMargins="0"/>
  <rowBreaks count="2" manualBreakCount="2">
    <brk id="53" max="16383" man="1"/>
    <brk id="102"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view="pageBreakPreview" zoomScaleNormal="100" zoomScaleSheetLayoutView="100" workbookViewId="0">
      <selection activeCell="C5" sqref="C5:D5"/>
    </sheetView>
  </sheetViews>
  <sheetFormatPr defaultRowHeight="13.5"/>
  <cols>
    <col min="1" max="1" width="10.5" style="11" customWidth="1"/>
    <col min="2" max="2" width="3.625" style="11" customWidth="1"/>
    <col min="3" max="3" width="9.125" style="11" customWidth="1"/>
    <col min="4" max="4" width="11.25" style="11" customWidth="1"/>
    <col min="5" max="5" width="14.75" style="11" customWidth="1"/>
    <col min="6" max="8" width="8.125" style="11" customWidth="1"/>
    <col min="9" max="10" width="7.375" style="11" customWidth="1"/>
    <col min="11" max="11" width="4.25" style="11" customWidth="1"/>
    <col min="12" max="16384" width="9" style="11"/>
  </cols>
  <sheetData>
    <row r="1" spans="1:16" ht="15" customHeight="1" thickBot="1"/>
    <row r="2" spans="1:16" s="12" customFormat="1" ht="19.5" customHeight="1" thickBot="1">
      <c r="A2" s="473" t="str">
        <f>+表紙!A2</f>
        <v>業務用厨房熱機器等性能測定結果　【電気機器】</v>
      </c>
      <c r="B2" s="474"/>
      <c r="C2" s="474"/>
      <c r="D2" s="474"/>
      <c r="E2" s="474"/>
      <c r="F2" s="474"/>
      <c r="G2" s="474"/>
      <c r="H2" s="474"/>
      <c r="I2" s="474"/>
      <c r="J2" s="475"/>
    </row>
    <row r="3" spans="1:16" s="12" customFormat="1" ht="28.5" customHeight="1" thickTop="1">
      <c r="A3" s="13" t="s">
        <v>259</v>
      </c>
      <c r="B3" s="484" t="s">
        <v>182</v>
      </c>
      <c r="C3" s="485"/>
      <c r="D3" s="485"/>
      <c r="E3" s="485"/>
      <c r="F3" s="485"/>
      <c r="G3" s="485"/>
      <c r="H3" s="485"/>
      <c r="I3" s="476" t="str">
        <f>IF(+表紙!$H$11="選択してください","",+表紙!$H$11)</f>
        <v/>
      </c>
      <c r="J3" s="477"/>
    </row>
    <row r="4" spans="1:16" s="12" customFormat="1" ht="20.100000000000001" customHeight="1" thickBot="1">
      <c r="A4" s="77" t="s">
        <v>0</v>
      </c>
      <c r="B4" s="481" t="str">
        <f>IF(表紙!$B$6=0,"",表紙!$B$6)</f>
        <v/>
      </c>
      <c r="C4" s="482"/>
      <c r="D4" s="496"/>
      <c r="E4" s="497"/>
      <c r="F4" s="300" t="s">
        <v>1</v>
      </c>
      <c r="G4" s="478" t="str">
        <f>IF(表紙!$G$5=0,"",表紙!$G$5)</f>
        <v/>
      </c>
      <c r="H4" s="479"/>
      <c r="I4" s="479"/>
      <c r="J4" s="480"/>
      <c r="K4" s="25"/>
      <c r="L4" s="25"/>
      <c r="M4" s="25"/>
      <c r="N4" s="25"/>
      <c r="O4" s="25"/>
      <c r="P4" s="25"/>
    </row>
    <row r="5" spans="1:16" s="12" customFormat="1" ht="15" customHeight="1" thickBot="1">
      <c r="A5" s="563" t="s">
        <v>33</v>
      </c>
      <c r="B5" s="564"/>
      <c r="C5" s="597"/>
      <c r="D5" s="598"/>
      <c r="E5" s="78" t="s">
        <v>34</v>
      </c>
      <c r="F5" s="603"/>
      <c r="G5" s="79" t="s">
        <v>22</v>
      </c>
      <c r="H5" s="289"/>
      <c r="I5" s="78" t="s">
        <v>23</v>
      </c>
      <c r="J5" s="74"/>
      <c r="K5" s="27"/>
      <c r="L5" s="594"/>
      <c r="M5" s="594"/>
      <c r="N5" s="80"/>
      <c r="O5" s="81"/>
      <c r="P5" s="25"/>
    </row>
    <row r="6" spans="1:16" s="12" customFormat="1" ht="22.5" customHeight="1">
      <c r="A6" s="17"/>
      <c r="B6" s="84" t="s">
        <v>183</v>
      </c>
      <c r="C6" s="18"/>
      <c r="D6" s="19"/>
      <c r="E6" s="19"/>
      <c r="F6" s="20"/>
      <c r="G6" s="20"/>
      <c r="H6" s="21"/>
      <c r="I6" s="21"/>
      <c r="J6" s="82"/>
      <c r="K6" s="282"/>
      <c r="L6" s="307"/>
      <c r="M6" s="307"/>
      <c r="N6" s="83"/>
      <c r="O6" s="81"/>
      <c r="P6" s="25"/>
    </row>
    <row r="7" spans="1:16" s="12" customFormat="1" ht="16.149999999999999" customHeight="1">
      <c r="A7" s="85"/>
      <c r="B7" s="25"/>
      <c r="C7" s="490" t="s">
        <v>260</v>
      </c>
      <c r="D7" s="490"/>
      <c r="E7" s="490"/>
      <c r="F7" s="490"/>
      <c r="G7" s="490"/>
      <c r="H7" s="490"/>
      <c r="I7" s="490"/>
      <c r="J7" s="86"/>
      <c r="K7" s="25"/>
      <c r="L7" s="25"/>
      <c r="M7" s="25"/>
      <c r="N7" s="25"/>
      <c r="O7" s="25"/>
      <c r="P7" s="25"/>
    </row>
    <row r="8" spans="1:16" s="12" customFormat="1" ht="16.149999999999999" customHeight="1">
      <c r="A8" s="85"/>
      <c r="B8" s="29"/>
      <c r="C8" s="490"/>
      <c r="D8" s="490"/>
      <c r="E8" s="490"/>
      <c r="F8" s="490"/>
      <c r="G8" s="490"/>
      <c r="H8" s="490"/>
      <c r="I8" s="490"/>
      <c r="J8" s="86"/>
    </row>
    <row r="9" spans="1:16" s="12" customFormat="1" ht="16.149999999999999" customHeight="1">
      <c r="A9" s="85"/>
      <c r="B9" s="29"/>
      <c r="C9" s="490"/>
      <c r="D9" s="490"/>
      <c r="E9" s="490"/>
      <c r="F9" s="490"/>
      <c r="G9" s="490"/>
      <c r="H9" s="490"/>
      <c r="I9" s="490"/>
      <c r="J9" s="86"/>
    </row>
    <row r="10" spans="1:16" s="12" customFormat="1" ht="16.149999999999999" customHeight="1">
      <c r="A10" s="85"/>
      <c r="B10" s="29"/>
      <c r="C10" s="490"/>
      <c r="D10" s="490"/>
      <c r="E10" s="490"/>
      <c r="F10" s="490"/>
      <c r="G10" s="490"/>
      <c r="H10" s="490"/>
      <c r="I10" s="490"/>
      <c r="J10" s="86"/>
    </row>
    <row r="11" spans="1:16" s="12" customFormat="1" ht="15" customHeight="1">
      <c r="A11" s="85"/>
      <c r="B11" s="29"/>
      <c r="C11" s="29"/>
      <c r="D11" s="29"/>
      <c r="E11" s="29"/>
      <c r="F11" s="29"/>
      <c r="G11" s="29"/>
      <c r="H11" s="29"/>
      <c r="I11" s="29"/>
      <c r="J11" s="86"/>
    </row>
    <row r="12" spans="1:16" s="12" customFormat="1" ht="15" customHeight="1">
      <c r="A12" s="85"/>
      <c r="B12" s="25"/>
      <c r="C12" s="29"/>
      <c r="D12" s="29"/>
      <c r="E12" s="29"/>
      <c r="F12" s="29"/>
      <c r="G12" s="29"/>
      <c r="H12" s="29"/>
      <c r="I12" s="29"/>
      <c r="J12" s="86"/>
    </row>
    <row r="13" spans="1:16" s="12" customFormat="1" ht="17.25" customHeight="1">
      <c r="A13" s="85"/>
      <c r="B13" s="131" t="s">
        <v>184</v>
      </c>
      <c r="C13" s="25"/>
      <c r="D13" s="25"/>
      <c r="E13" s="25"/>
      <c r="F13" s="25"/>
      <c r="G13" s="132" t="s">
        <v>185</v>
      </c>
      <c r="H13" s="75"/>
      <c r="I13" s="87" t="s">
        <v>16</v>
      </c>
      <c r="J13" s="86"/>
      <c r="K13" s="25"/>
    </row>
    <row r="14" spans="1:16" s="12" customFormat="1" ht="17.25" customHeight="1">
      <c r="A14" s="85"/>
      <c r="B14" s="249" t="s">
        <v>261</v>
      </c>
      <c r="C14" s="88"/>
      <c r="D14" s="88"/>
      <c r="E14" s="88"/>
      <c r="F14" s="88"/>
      <c r="G14" s="25"/>
      <c r="H14" s="25"/>
      <c r="I14" s="25"/>
      <c r="J14" s="86"/>
      <c r="K14" s="25"/>
    </row>
    <row r="15" spans="1:16" s="12" customFormat="1" ht="17.25" customHeight="1">
      <c r="A15" s="85"/>
      <c r="B15" s="574" t="s">
        <v>253</v>
      </c>
      <c r="C15" s="574"/>
      <c r="D15" s="574"/>
      <c r="E15" s="574"/>
      <c r="F15" s="574"/>
      <c r="G15" s="132" t="s">
        <v>186</v>
      </c>
      <c r="H15" s="75"/>
      <c r="I15" s="87" t="s">
        <v>16</v>
      </c>
      <c r="J15" s="86"/>
      <c r="K15" s="25"/>
    </row>
    <row r="16" spans="1:16" s="12" customFormat="1" ht="17.25" customHeight="1">
      <c r="A16" s="85"/>
      <c r="B16" s="596" t="s">
        <v>262</v>
      </c>
      <c r="C16" s="596"/>
      <c r="D16" s="596"/>
      <c r="E16" s="596"/>
      <c r="F16" s="596"/>
      <c r="G16" s="596"/>
      <c r="H16" s="25"/>
      <c r="I16" s="25"/>
      <c r="J16" s="86"/>
    </row>
    <row r="17" spans="1:10" s="12" customFormat="1" ht="17.25" customHeight="1">
      <c r="A17" s="85"/>
      <c r="B17" s="574" t="s">
        <v>254</v>
      </c>
      <c r="C17" s="574"/>
      <c r="D17" s="574"/>
      <c r="E17" s="574"/>
      <c r="F17" s="574"/>
      <c r="G17" s="132" t="s">
        <v>187</v>
      </c>
      <c r="H17" s="75"/>
      <c r="I17" s="89" t="s">
        <v>42</v>
      </c>
      <c r="J17" s="86"/>
    </row>
    <row r="18" spans="1:10" s="12" customFormat="1" ht="17.25" customHeight="1">
      <c r="A18" s="85"/>
      <c r="B18" s="25" t="s">
        <v>146</v>
      </c>
      <c r="C18" s="25"/>
      <c r="D18" s="25"/>
      <c r="E18" s="25"/>
      <c r="F18" s="25"/>
      <c r="G18" s="25"/>
      <c r="H18" s="25"/>
      <c r="I18" s="25"/>
      <c r="J18" s="86"/>
    </row>
    <row r="19" spans="1:10" s="12" customFormat="1" ht="9" customHeight="1">
      <c r="A19" s="85"/>
      <c r="B19" s="590" t="s">
        <v>244</v>
      </c>
      <c r="C19" s="590"/>
      <c r="D19" s="590"/>
      <c r="E19" s="590"/>
      <c r="F19" s="590"/>
      <c r="G19" s="25"/>
      <c r="H19" s="25"/>
      <c r="I19" s="25"/>
      <c r="J19" s="86"/>
    </row>
    <row r="20" spans="1:10" s="12" customFormat="1" ht="19.5" customHeight="1">
      <c r="A20" s="85"/>
      <c r="B20" s="590"/>
      <c r="C20" s="590"/>
      <c r="D20" s="590"/>
      <c r="E20" s="590"/>
      <c r="F20" s="590"/>
      <c r="G20" s="298" t="s">
        <v>118</v>
      </c>
      <c r="H20" s="75"/>
      <c r="I20" s="89" t="s">
        <v>41</v>
      </c>
      <c r="J20" s="86"/>
    </row>
    <row r="21" spans="1:10" s="12" customFormat="1" ht="6.75" customHeight="1" thickBot="1">
      <c r="A21" s="85"/>
      <c r="B21" s="305"/>
      <c r="C21" s="305"/>
      <c r="D21" s="305"/>
      <c r="E21" s="305"/>
      <c r="F21" s="305"/>
      <c r="G21" s="25"/>
      <c r="H21" s="286"/>
      <c r="I21" s="90"/>
      <c r="J21" s="86"/>
    </row>
    <row r="22" spans="1:10" s="12" customFormat="1" ht="30" customHeight="1" thickBot="1">
      <c r="A22" s="85"/>
      <c r="B22" s="25"/>
      <c r="C22" s="25"/>
      <c r="D22" s="91"/>
      <c r="E22" s="25"/>
      <c r="F22" s="25"/>
      <c r="G22" s="286" t="s">
        <v>119</v>
      </c>
      <c r="H22" s="92" t="str">
        <f>IF(H20&lt;&gt;"",IF(H20="","",IF(H20&gt;=190,"190",IF(H20&lt;=170,"170",INT(H20+0.5)))),"")</f>
        <v/>
      </c>
      <c r="I22" s="89" t="s">
        <v>82</v>
      </c>
      <c r="J22" s="86"/>
    </row>
    <row r="23" spans="1:10" s="12" customFormat="1" ht="6.75" customHeight="1" thickBot="1">
      <c r="A23" s="85"/>
      <c r="B23" s="25"/>
      <c r="C23" s="25"/>
      <c r="D23" s="25"/>
      <c r="E23" s="25"/>
      <c r="F23" s="25"/>
      <c r="G23" s="286"/>
      <c r="H23" s="21"/>
      <c r="I23" s="89"/>
      <c r="J23" s="86"/>
    </row>
    <row r="24" spans="1:10" s="12" customFormat="1" ht="17.25" customHeight="1" thickBot="1">
      <c r="A24" s="85"/>
      <c r="B24" s="308" t="s">
        <v>255</v>
      </c>
      <c r="C24" s="25"/>
      <c r="D24" s="25"/>
      <c r="E24" s="25"/>
      <c r="F24" s="93" t="str">
        <f>IF(H22="","",H22-10)</f>
        <v/>
      </c>
      <c r="G24" s="94" t="s">
        <v>73</v>
      </c>
      <c r="H24" s="95" t="str">
        <f>IF(H22="","",H22+10)</f>
        <v/>
      </c>
      <c r="I24" s="89" t="s">
        <v>82</v>
      </c>
      <c r="J24" s="86"/>
    </row>
    <row r="25" spans="1:10" s="12" customFormat="1" ht="6.75" customHeight="1" thickBot="1">
      <c r="A25" s="85"/>
      <c r="B25" s="25"/>
      <c r="C25" s="25"/>
      <c r="D25" s="25"/>
      <c r="E25" s="25"/>
      <c r="F25" s="25"/>
      <c r="G25" s="25"/>
      <c r="H25" s="25"/>
      <c r="I25" s="89"/>
      <c r="J25" s="86"/>
    </row>
    <row r="26" spans="1:10" s="12" customFormat="1" ht="30" customHeight="1" thickBot="1">
      <c r="A26" s="85"/>
      <c r="B26" s="33" t="s">
        <v>85</v>
      </c>
      <c r="C26" s="96"/>
      <c r="D26" s="96"/>
      <c r="E26" s="96"/>
      <c r="F26" s="96"/>
      <c r="G26" s="97" t="s">
        <v>117</v>
      </c>
      <c r="H26" s="92" t="str">
        <f>IF(COUNT(H13,H15,H17)=3,ROUND((((2*H15)+H17)/(2*H13))*100,1),"")</f>
        <v/>
      </c>
      <c r="I26" s="89"/>
      <c r="J26" s="86"/>
    </row>
    <row r="27" spans="1:10" s="12" customFormat="1" ht="7.5" customHeight="1">
      <c r="A27" s="85"/>
      <c r="B27" s="33"/>
      <c r="C27" s="96"/>
      <c r="D27" s="96"/>
      <c r="E27" s="96"/>
      <c r="F27" s="96"/>
      <c r="G27" s="97"/>
      <c r="H27" s="98"/>
      <c r="I27" s="89"/>
      <c r="J27" s="86"/>
    </row>
    <row r="28" spans="1:10" s="12" customFormat="1" ht="18.75" customHeight="1">
      <c r="A28" s="85"/>
      <c r="B28" s="99" t="s">
        <v>53</v>
      </c>
      <c r="C28" s="25"/>
      <c r="D28" s="25"/>
      <c r="E28" s="25"/>
      <c r="F28" s="29"/>
      <c r="G28" s="29"/>
      <c r="H28" s="29"/>
      <c r="I28" s="29"/>
      <c r="J28" s="100"/>
    </row>
    <row r="29" spans="1:10" s="12" customFormat="1" ht="15" customHeight="1">
      <c r="A29" s="85"/>
      <c r="B29" s="25"/>
      <c r="C29" s="588" t="s">
        <v>245</v>
      </c>
      <c r="D29" s="588"/>
      <c r="E29" s="588"/>
      <c r="F29" s="588"/>
      <c r="G29" s="588"/>
      <c r="H29" s="588"/>
      <c r="I29" s="588"/>
      <c r="J29" s="100"/>
    </row>
    <row r="30" spans="1:10" s="12" customFormat="1" ht="15" customHeight="1">
      <c r="A30" s="85"/>
      <c r="B30" s="25"/>
      <c r="C30" s="25"/>
      <c r="D30" s="25"/>
      <c r="E30" s="25"/>
      <c r="F30" s="29"/>
      <c r="G30" s="29"/>
      <c r="H30" s="29"/>
      <c r="I30" s="29"/>
      <c r="J30" s="100"/>
    </row>
    <row r="31" spans="1:10" s="12" customFormat="1" ht="15" customHeight="1">
      <c r="A31" s="85"/>
      <c r="B31" s="25"/>
      <c r="C31" s="25"/>
      <c r="D31" s="25"/>
      <c r="E31" s="25"/>
      <c r="F31" s="29"/>
      <c r="G31" s="29"/>
      <c r="H31" s="29"/>
      <c r="I31" s="29"/>
      <c r="J31" s="100"/>
    </row>
    <row r="32" spans="1:10" s="12" customFormat="1" ht="15" customHeight="1">
      <c r="A32" s="85"/>
      <c r="B32" s="25"/>
      <c r="C32" s="25"/>
      <c r="D32" s="25"/>
      <c r="E32" s="25"/>
      <c r="F32" s="29"/>
      <c r="G32" s="29"/>
      <c r="H32" s="29"/>
      <c r="I32" s="29"/>
      <c r="J32" s="100"/>
    </row>
    <row r="33" spans="1:10" s="12" customFormat="1" ht="15" customHeight="1">
      <c r="A33" s="85"/>
      <c r="B33" s="25"/>
      <c r="C33" s="25"/>
      <c r="D33" s="25"/>
      <c r="E33" s="25"/>
      <c r="F33" s="29"/>
      <c r="G33" s="29"/>
      <c r="H33" s="29"/>
      <c r="I33" s="29"/>
      <c r="J33" s="100"/>
    </row>
    <row r="34" spans="1:10" s="12" customFormat="1" ht="15" customHeight="1">
      <c r="A34" s="85"/>
      <c r="B34" s="25"/>
      <c r="C34" s="25"/>
      <c r="D34" s="25"/>
      <c r="E34" s="25"/>
      <c r="F34" s="29"/>
      <c r="G34" s="29"/>
      <c r="H34" s="29"/>
      <c r="I34" s="29"/>
      <c r="J34" s="100"/>
    </row>
    <row r="35" spans="1:10" s="12" customFormat="1" ht="15" customHeight="1">
      <c r="A35" s="85"/>
      <c r="B35" s="25"/>
      <c r="C35" s="25"/>
      <c r="D35" s="25"/>
      <c r="E35" s="25"/>
      <c r="F35" s="29"/>
      <c r="G35" s="29"/>
      <c r="H35" s="29"/>
      <c r="I35" s="29"/>
      <c r="J35" s="100"/>
    </row>
    <row r="36" spans="1:10" s="12" customFormat="1" ht="15" customHeight="1">
      <c r="A36" s="85"/>
      <c r="B36" s="25"/>
      <c r="C36" s="25"/>
      <c r="D36" s="25"/>
      <c r="E36" s="25"/>
      <c r="F36" s="29"/>
      <c r="G36" s="29"/>
      <c r="H36" s="29"/>
      <c r="I36" s="29"/>
      <c r="J36" s="100"/>
    </row>
    <row r="37" spans="1:10" s="12" customFormat="1" ht="15" customHeight="1">
      <c r="A37" s="85"/>
      <c r="B37" s="25"/>
      <c r="C37" s="25"/>
      <c r="D37" s="25"/>
      <c r="E37" s="25"/>
      <c r="F37" s="29"/>
      <c r="G37" s="29"/>
      <c r="H37" s="29"/>
      <c r="I37" s="29"/>
      <c r="J37" s="86"/>
    </row>
    <row r="38" spans="1:10" s="12" customFormat="1" ht="15.75" customHeight="1">
      <c r="A38" s="85"/>
      <c r="B38" s="25"/>
      <c r="C38" s="25"/>
      <c r="D38" s="25"/>
      <c r="E38" s="25"/>
      <c r="F38" s="29"/>
      <c r="G38" s="29"/>
      <c r="H38" s="29"/>
      <c r="I38" s="29"/>
      <c r="J38" s="86"/>
    </row>
    <row r="39" spans="1:10" s="12" customFormat="1" ht="15.75" customHeight="1">
      <c r="A39" s="85"/>
      <c r="B39" s="25"/>
      <c r="C39" s="25"/>
      <c r="D39" s="25"/>
      <c r="E39" s="25"/>
      <c r="F39" s="25"/>
      <c r="G39" s="25"/>
      <c r="H39" s="101"/>
      <c r="I39" s="25"/>
      <c r="J39" s="86"/>
    </row>
    <row r="40" spans="1:10" s="12" customFormat="1" ht="22.5" customHeight="1">
      <c r="A40" s="85"/>
      <c r="B40" s="25"/>
      <c r="C40" s="25"/>
      <c r="D40" s="25"/>
      <c r="E40" s="25"/>
      <c r="F40" s="286"/>
      <c r="G40" s="102"/>
      <c r="H40" s="25"/>
      <c r="I40" s="25"/>
      <c r="J40" s="86"/>
    </row>
    <row r="41" spans="1:10" s="12" customFormat="1" ht="15" customHeight="1">
      <c r="A41" s="85"/>
      <c r="B41" s="25"/>
      <c r="C41" s="25"/>
      <c r="D41" s="25"/>
      <c r="E41" s="25"/>
      <c r="F41" s="286"/>
      <c r="G41" s="102"/>
      <c r="H41" s="25"/>
      <c r="I41" s="25"/>
      <c r="J41" s="86"/>
    </row>
    <row r="42" spans="1:10" s="12" customFormat="1" ht="15" customHeight="1">
      <c r="A42" s="85"/>
      <c r="B42" s="25"/>
      <c r="C42" s="25"/>
      <c r="D42" s="25"/>
      <c r="E42" s="25"/>
      <c r="F42" s="286"/>
      <c r="G42" s="102"/>
      <c r="H42" s="25"/>
      <c r="I42" s="25"/>
      <c r="J42" s="86"/>
    </row>
    <row r="43" spans="1:10" s="50" customFormat="1" ht="22.5" customHeight="1">
      <c r="A43" s="49"/>
      <c r="B43" s="103" t="s">
        <v>84</v>
      </c>
      <c r="F43" s="595"/>
      <c r="G43" s="595"/>
      <c r="H43" s="595"/>
      <c r="I43" s="104"/>
      <c r="J43" s="105"/>
    </row>
    <row r="44" spans="1:10" s="50" customFormat="1" ht="15.75" customHeight="1">
      <c r="A44" s="49"/>
      <c r="C44" s="591" t="s">
        <v>246</v>
      </c>
      <c r="D44" s="591"/>
      <c r="E44" s="591"/>
      <c r="F44" s="592"/>
      <c r="G44" s="593"/>
      <c r="H44" s="591"/>
      <c r="I44" s="591"/>
      <c r="J44" s="105"/>
    </row>
    <row r="45" spans="1:10" s="50" customFormat="1" ht="15.75" customHeight="1" thickBot="1">
      <c r="A45" s="49"/>
      <c r="C45" s="591"/>
      <c r="D45" s="591"/>
      <c r="E45" s="591"/>
      <c r="F45" s="591"/>
      <c r="G45" s="591"/>
      <c r="H45" s="591"/>
      <c r="I45" s="591"/>
      <c r="J45" s="105"/>
    </row>
    <row r="46" spans="1:10" s="50" customFormat="1" ht="30" customHeight="1" thickBot="1">
      <c r="A46" s="49"/>
      <c r="F46" s="106"/>
      <c r="G46" s="296" t="s">
        <v>75</v>
      </c>
      <c r="H46" s="76"/>
      <c r="I46" s="89" t="s">
        <v>83</v>
      </c>
      <c r="J46" s="105"/>
    </row>
    <row r="47" spans="1:10" s="50" customFormat="1" ht="3.75" customHeight="1">
      <c r="A47" s="49"/>
      <c r="F47" s="107"/>
      <c r="G47" s="25"/>
      <c r="H47" s="308"/>
      <c r="I47" s="89"/>
      <c r="J47" s="51"/>
    </row>
    <row r="48" spans="1:10" s="50" customFormat="1" ht="15.75" customHeight="1">
      <c r="A48" s="49"/>
      <c r="F48" s="107"/>
      <c r="G48" s="286" t="s">
        <v>74</v>
      </c>
      <c r="H48" s="108" t="str">
        <f>+H22</f>
        <v/>
      </c>
      <c r="I48" s="589" t="s">
        <v>247</v>
      </c>
      <c r="J48" s="506"/>
    </row>
    <row r="49" spans="1:10" s="50" customFormat="1" ht="6" customHeight="1" thickBot="1">
      <c r="A49" s="109"/>
      <c r="B49" s="110"/>
      <c r="C49" s="110"/>
      <c r="D49" s="110"/>
      <c r="E49" s="110"/>
      <c r="F49" s="111"/>
      <c r="G49" s="110"/>
      <c r="H49" s="110"/>
      <c r="I49" s="264"/>
      <c r="J49" s="112"/>
    </row>
    <row r="50" spans="1:10" ht="8.4499999999999993" customHeight="1">
      <c r="A50" s="113"/>
      <c r="B50" s="113"/>
      <c r="C50" s="113"/>
      <c r="D50" s="113"/>
      <c r="E50" s="113"/>
      <c r="F50" s="113"/>
      <c r="G50" s="113"/>
      <c r="H50" s="113"/>
      <c r="I50" s="265"/>
      <c r="J50" s="113"/>
    </row>
  </sheetData>
  <sheetProtection password="89E8" sheet="1" objects="1" scenarios="1" selectLockedCells="1"/>
  <mergeCells count="17">
    <mergeCell ref="I48:J48"/>
    <mergeCell ref="B19:F20"/>
    <mergeCell ref="C7:I10"/>
    <mergeCell ref="C44:I45"/>
    <mergeCell ref="L5:M5"/>
    <mergeCell ref="F43:H43"/>
    <mergeCell ref="B15:F15"/>
    <mergeCell ref="B17:F17"/>
    <mergeCell ref="C29:I29"/>
    <mergeCell ref="B16:G16"/>
    <mergeCell ref="A5:B5"/>
    <mergeCell ref="C5:D5"/>
    <mergeCell ref="A2:J2"/>
    <mergeCell ref="B3:H3"/>
    <mergeCell ref="I3:J3"/>
    <mergeCell ref="B4:E4"/>
    <mergeCell ref="G4:J4"/>
  </mergeCells>
  <phoneticPr fontId="3"/>
  <pageMargins left="0.78740157480314965" right="0.51181102362204722" top="0.78740157480314965" bottom="0.39370078740157483" header="0.19685039370078741" footer="0.19685039370078741"/>
  <pageSetup paperSize="9" orientation="portrait" r:id="rId1"/>
  <headerFooter alignWithMargins="0"/>
  <rowBreaks count="1" manualBreakCount="1">
    <brk id="50" max="9" man="1"/>
  </rowBreaks>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表紙</vt:lpstr>
      <vt:lpstr>測定点の位置</vt:lpstr>
      <vt:lpstr>1.定格消費電力</vt:lpstr>
      <vt:lpstr>3.立上り性能</vt:lpstr>
      <vt:lpstr>4.調理能力</vt:lpstr>
      <vt:lpstr>5.消費電力量</vt:lpstr>
      <vt:lpstr>7.均一性</vt:lpstr>
      <vt:lpstr>'1.定格消費電力'!Print_Area</vt:lpstr>
      <vt:lpstr>'3.立上り性能'!Print_Area</vt:lpstr>
      <vt:lpstr>'4.調理能力'!Print_Area</vt:lpstr>
      <vt:lpstr>'5.消費電力量'!Print_Area</vt:lpstr>
      <vt:lpstr>'7.均一性'!Print_Area</vt:lpstr>
      <vt:lpstr>測定点の位置!Print_Area</vt:lpstr>
      <vt:lpstr>表紙!Print_Area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2016-02-10T13:10:15Z</dcterms:created>
  <dcterms:modified xsi:type="dcterms:W3CDTF">2017-02-28T03:44:29Z</dcterms:modified>
</cp:coreProperties>
</file>